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S49" i="1"/>
  <c r="S112"/>
  <c r="S89"/>
  <c r="S92"/>
  <c r="S82"/>
  <c r="S50"/>
  <c r="R53"/>
  <c r="R92"/>
  <c r="R89"/>
  <c r="R49"/>
  <c r="R48"/>
  <c r="R82"/>
  <c r="R103"/>
  <c r="R112"/>
  <c r="R63"/>
  <c r="R65"/>
  <c r="R50"/>
  <c r="N82"/>
  <c r="N83"/>
  <c r="N77"/>
  <c r="N65"/>
  <c r="N50"/>
  <c r="N49"/>
  <c r="N48"/>
  <c r="N112"/>
  <c r="N120"/>
  <c r="N121"/>
  <c r="N117"/>
  <c r="N118"/>
  <c r="N113"/>
  <c r="N103"/>
  <c r="N100"/>
  <c r="N99"/>
  <c r="N89"/>
  <c r="N92"/>
  <c r="N78"/>
  <c r="N90"/>
  <c r="N87"/>
  <c r="N73"/>
  <c r="N72"/>
  <c r="N53"/>
  <c r="M48"/>
  <c r="M52"/>
  <c r="M51"/>
  <c r="M50"/>
  <c r="M49"/>
  <c r="L112"/>
  <c r="L99"/>
  <c r="L117"/>
  <c r="L103"/>
  <c r="L102"/>
  <c r="L48"/>
  <c r="L82"/>
  <c r="L83"/>
  <c r="L118"/>
  <c r="L53"/>
  <c r="L49"/>
  <c r="L89"/>
  <c r="L92"/>
  <c r="L77"/>
  <c r="L121"/>
  <c r="L120"/>
  <c r="L115"/>
  <c r="L113"/>
  <c r="L110"/>
  <c r="L100"/>
  <c r="L90"/>
  <c r="L87"/>
  <c r="L78"/>
  <c r="L73"/>
  <c r="L72"/>
  <c r="L65"/>
  <c r="L63"/>
  <c r="L61"/>
  <c r="L59"/>
  <c r="L50"/>
  <c r="S83"/>
  <c r="R83"/>
  <c r="Q83"/>
  <c r="M84"/>
  <c r="M83"/>
  <c r="Q61"/>
  <c r="N61"/>
  <c r="M61"/>
  <c r="M34"/>
  <c r="M10"/>
  <c r="M13"/>
  <c r="M18"/>
  <c r="M20"/>
  <c r="M24"/>
  <c r="M27"/>
  <c r="M29"/>
  <c r="M31"/>
  <c r="M9"/>
  <c r="M33"/>
  <c r="M7"/>
  <c r="L34"/>
  <c r="L33"/>
  <c r="L24"/>
  <c r="P18"/>
  <c r="L18"/>
  <c r="L10"/>
  <c r="P37"/>
  <c r="L31"/>
  <c r="S109"/>
  <c r="S102"/>
  <c r="S103"/>
  <c r="S104"/>
  <c r="S106"/>
  <c r="S107"/>
  <c r="S108"/>
  <c r="S53"/>
  <c r="S63"/>
  <c r="S64"/>
  <c r="S65"/>
  <c r="S48"/>
  <c r="Q113"/>
  <c r="Q114"/>
  <c r="Q115"/>
  <c r="Q116"/>
  <c r="Q117"/>
  <c r="Q118"/>
  <c r="Q119"/>
  <c r="Q120"/>
  <c r="Q121"/>
  <c r="Q101"/>
  <c r="Q102"/>
  <c r="Q103"/>
  <c r="Q104"/>
  <c r="Q105"/>
  <c r="Q106"/>
  <c r="Q107"/>
  <c r="Q108"/>
  <c r="Q109"/>
  <c r="Q110"/>
  <c r="Q111"/>
  <c r="Q99"/>
  <c r="Q100"/>
  <c r="Q81"/>
  <c r="Q82"/>
  <c r="Q87"/>
  <c r="Q89"/>
  <c r="Q90"/>
  <c r="Q92"/>
  <c r="Q60"/>
  <c r="Q63"/>
  <c r="Q64"/>
  <c r="Q65"/>
  <c r="Q72"/>
  <c r="Q73"/>
  <c r="Q77"/>
  <c r="Q78"/>
  <c r="Q80"/>
  <c r="Q49"/>
  <c r="Q50"/>
  <c r="Q53"/>
  <c r="Q59"/>
  <c r="M115"/>
  <c r="M116"/>
  <c r="M53"/>
  <c r="M59"/>
  <c r="M60"/>
  <c r="M63"/>
  <c r="M64"/>
  <c r="M65"/>
  <c r="M66"/>
  <c r="M72"/>
  <c r="M73"/>
  <c r="M77"/>
  <c r="M78"/>
  <c r="M80"/>
  <c r="M81"/>
  <c r="M82"/>
  <c r="M87"/>
  <c r="M89"/>
  <c r="M90"/>
  <c r="M92"/>
  <c r="M99"/>
  <c r="M100"/>
  <c r="M101"/>
  <c r="M102"/>
  <c r="M103"/>
  <c r="M104"/>
  <c r="M106"/>
  <c r="M107"/>
  <c r="M108"/>
  <c r="M109"/>
  <c r="M110"/>
  <c r="M111"/>
  <c r="M112"/>
  <c r="M113"/>
  <c r="M114"/>
  <c r="M117"/>
  <c r="M118"/>
  <c r="M119"/>
  <c r="M120"/>
  <c r="M121"/>
  <c r="M122"/>
  <c r="L27"/>
  <c r="L29"/>
  <c r="L20"/>
  <c r="L13"/>
  <c r="L9"/>
  <c r="L7"/>
  <c r="P34"/>
  <c r="P35"/>
  <c r="P36"/>
  <c r="P38"/>
  <c r="P40"/>
  <c r="P31"/>
  <c r="P33"/>
  <c r="P24"/>
  <c r="P27"/>
  <c r="P29"/>
  <c r="P13"/>
  <c r="P20"/>
  <c r="P9"/>
  <c r="P10"/>
  <c r="P11"/>
  <c r="P12"/>
  <c r="P7"/>
  <c r="Q112"/>
  <c r="Q48"/>
</calcChain>
</file>

<file path=xl/sharedStrings.xml><?xml version="1.0" encoding="utf-8"?>
<sst xmlns="http://schemas.openxmlformats.org/spreadsheetml/2006/main" count="624" uniqueCount="199">
  <si>
    <t/>
  </si>
  <si>
    <t>951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</si>
  <si>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</si>
  <si>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</si>
  <si>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</si>
  <si>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</si>
  <si>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</si>
  <si>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</si>
  <si>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</si>
  <si>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</si>
  <si>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</si>
  <si>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</si>
  <si>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</si>
  <si>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</si>
  <si>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</si>
  <si>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</si>
  <si>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</si>
  <si>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</si>
  <si>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</si>
  <si>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</si>
  <si>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</si>
  <si>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</si>
  <si>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</si>
  <si>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</si>
  <si>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</si>
  <si>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</si>
  <si>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</si>
  <si>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</si>
  <si>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</si>
  <si>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</si>
  <si>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</si>
  <si>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</si>
  <si>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</si>
  <si>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</si>
  <si>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</si>
  <si>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</si>
  <si>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</si>
  <si>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</si>
  <si>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</si>
  <si>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</si>
  <si>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</si>
  <si>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</si>
  <si>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</si>
  <si>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</si>
  <si>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</si>
  <si>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</si>
  <si>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</si>
  <si>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</si>
  <si>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</si>
  <si>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</si>
  <si>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120</t>
  </si>
  <si>
    <t>Прочие доходы от компенсации затрат бюджетов сельских поселений</t>
  </si>
  <si>
    <t>1130299510</t>
  </si>
  <si>
    <t>130</t>
  </si>
  <si>
    <t>Дотации бюджетам сельских поселений на выравнивание бюджетной обеспеченности</t>
  </si>
  <si>
    <t>977</t>
  </si>
  <si>
    <t>2021500110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</si>
  <si>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</si>
  <si>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</si>
  <si>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2023511810</t>
  </si>
  <si>
    <t>Межбюджетные трансферты,передоваемые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</si>
  <si>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</t>
  </si>
  <si>
    <t>Прочие межбюджетные трансферты,передоваемые бюджетам сельских поселений</t>
  </si>
  <si>
    <t>2024999910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</si>
  <si>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</si>
  <si>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</si>
  <si>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</si>
  <si>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</si>
  <si>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</si>
  <si>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</si>
  <si>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</si>
  <si>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</si>
  <si>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</si>
  <si>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Фонд оплаты труда государственных (муниципальных) органов</t>
  </si>
  <si>
    <t>0102</t>
  </si>
  <si>
    <t>90000</t>
  </si>
  <si>
    <t>00020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</si>
  <si>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</si>
  <si>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</si>
  <si>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</si>
  <si>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</si>
  <si>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00010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</si>
  <si>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</si>
  <si>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</si>
  <si>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</si>
  <si>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Уплата иных платежей</t>
  </si>
  <si>
    <t>853</t>
  </si>
  <si>
    <t>70010</t>
  </si>
  <si>
    <t>Иные межбюджетные трансферты</t>
  </si>
  <si>
    <t>0106</t>
  </si>
  <si>
    <t>99000</t>
  </si>
  <si>
    <t>90020</t>
  </si>
  <si>
    <t>540</t>
  </si>
  <si>
    <t>Резервные средства</t>
  </si>
  <si>
    <t>0111</t>
  </si>
  <si>
    <t>80010</t>
  </si>
  <si>
    <t>870</t>
  </si>
  <si>
    <t>Уплата налога на имущество организаций и земельного налога</t>
  </si>
  <si>
    <t>0113</t>
  </si>
  <si>
    <t>80020</t>
  </si>
  <si>
    <t>851</t>
  </si>
  <si>
    <t>80040</t>
  </si>
  <si>
    <t>80050</t>
  </si>
  <si>
    <t>0203</t>
  </si>
  <si>
    <t>51180</t>
  </si>
  <si>
    <t>0309</t>
  </si>
  <si>
    <t>19001</t>
  </si>
  <si>
    <t>20250</t>
  </si>
  <si>
    <t>20001</t>
  </si>
  <si>
    <t>20270</t>
  </si>
  <si>
    <t>0409</t>
  </si>
  <si>
    <t>43002</t>
  </si>
  <si>
    <t>20060</t>
  </si>
  <si>
    <t>0412</t>
  </si>
  <si>
    <t>0502</t>
  </si>
  <si>
    <t>90040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</si>
  <si>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</si>
  <si>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0503</t>
  </si>
  <si>
    <t>02001</t>
  </si>
  <si>
    <t>10010</t>
  </si>
  <si>
    <t>123</t>
  </si>
  <si>
    <t>12001</t>
  </si>
  <si>
    <t>20190</t>
  </si>
  <si>
    <t>27101</t>
  </si>
  <si>
    <t>27201</t>
  </si>
  <si>
    <t>20200</t>
  </si>
  <si>
    <t>27401</t>
  </si>
  <si>
    <t>20220</t>
  </si>
  <si>
    <t>0707</t>
  </si>
  <si>
    <t>15001</t>
  </si>
  <si>
    <t>20120</t>
  </si>
  <si>
    <t>Фонд оплаты труда учреждений</t>
  </si>
  <si>
    <t>0801</t>
  </si>
  <si>
    <t>03080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</si>
  <si>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</si>
  <si>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</si>
  <si>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</si>
  <si>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04080</t>
  </si>
  <si>
    <t>0804</t>
  </si>
  <si>
    <t>10002</t>
  </si>
  <si>
    <t>20130</t>
  </si>
  <si>
    <t>Иные пенсии, социальные доплаты к пенсиям</t>
  </si>
  <si>
    <t>1001</t>
  </si>
  <si>
    <t>10040</t>
  </si>
  <si>
    <t>312</t>
  </si>
  <si>
    <t>1105</t>
  </si>
  <si>
    <t>20140</t>
  </si>
  <si>
    <t>1204</t>
  </si>
  <si>
    <t>20230</t>
  </si>
  <si>
    <t>Результат исполнения бюджета (дефицит / профицит )</t>
  </si>
  <si>
    <t>450</t>
  </si>
  <si>
    <t>.00000</t>
  </si>
  <si>
    <t>.0000</t>
  </si>
  <si>
    <t>.000</t>
  </si>
  <si>
    <t>.0102</t>
  </si>
  <si>
    <t>.0104</t>
  </si>
  <si>
    <t>.0106</t>
  </si>
  <si>
    <t>.0111</t>
  </si>
  <si>
    <t>.0113</t>
  </si>
  <si>
    <t>.0203</t>
  </si>
  <si>
    <t>.0309</t>
  </si>
  <si>
    <t>.0100</t>
  </si>
  <si>
    <t>.0200</t>
  </si>
  <si>
    <t>.0300</t>
  </si>
  <si>
    <t>.0400</t>
  </si>
  <si>
    <t>.0409</t>
  </si>
  <si>
    <t>.0500</t>
  </si>
  <si>
    <t>.0503</t>
  </si>
  <si>
    <t>.0700</t>
  </si>
  <si>
    <t>.0707</t>
  </si>
  <si>
    <t>.0502</t>
  </si>
  <si>
    <t>.0800</t>
  </si>
  <si>
    <t>.0801</t>
  </si>
  <si>
    <t>.0804</t>
  </si>
  <si>
    <t>2. Расходы бюджетапо ведомственной структуре расходов</t>
  </si>
  <si>
    <t>Администрация Красноярского сельского поселения Котельниковского муниципального района Волгоградской области</t>
  </si>
  <si>
    <t>2. Расходы бюджета по разделам и подразделам классификации расходов бюджета</t>
  </si>
  <si>
    <t>1. Доходы бюджета   по кодам классификации доходов бюджета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</si>
  <si>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</si>
  <si>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</si>
  <si>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</si>
  <si>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</si>
  <si>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</si>
  <si>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</t>
  </si>
  <si>
    <t>Приложение №1</t>
  </si>
  <si>
    <t xml:space="preserve">НАЛОГОВЫЕ И НЕНАЛОГОВЫЕ ДОХОДЫ
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</si>
  <si>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</si>
  <si>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</si>
  <si>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 xml:space="preserve"> Приложение №3</t>
  </si>
  <si>
    <t>Приложение №2</t>
  </si>
  <si>
    <t>ДОХОДЫ ОТ РЕАЛИЗАЦИИ ИМУЩЕСТВА</t>
  </si>
  <si>
    <t>Доходы от реализации имущества,находящегося в оперативном управлении учреждений,находящихся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указонному имуществу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</si>
  <si>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</si>
  <si>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Единый сельскохозяйственный налог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</si>
  <si>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9за исключением имущества муниципальных бюджетных и автономных учреждений)</t>
  </si>
  <si>
    <t>Доходы на совокупный доход</t>
  </si>
  <si>
    <t>Социальные расходы</t>
  </si>
  <si>
    <t>0107</t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</si>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</sst>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[=0]&quot;-&quot;;General"/>
  </numFmts>
  <fonts count="5">
    <font>
      <sz val="8"/>
      <name val="Arial"/>
    </font>
    <font>
      <sz val="12"/>
      <name val="Arial"/>
    </font>
    <font>
      <b/>
      <sz val="12"/>
      <name val="Arial"/>
    </font>
    <font>
      <i/>
      <sz val="12"/>
      <name val="Arial"/>
    </font>
    <font>
      <b/>
      <i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164" fontId="1" fillId="0" borderId="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2" fontId="1" fillId="0" borderId="2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0" fontId="3" fillId="0" borderId="18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2" fontId="4" fillId="0" borderId="3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2" fontId="3" fillId="0" borderId="3" xfId="0" applyNumberFormat="1" applyFont="1" applyBorder="1" applyAlignment="1">
      <alignment horizontal="right" vertical="top"/>
    </xf>
    <xf numFmtId="2" fontId="1" fillId="0" borderId="19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2" fontId="4" fillId="0" borderId="4" xfId="0" applyNumberFormat="1" applyFont="1" applyBorder="1" applyAlignment="1">
      <alignment horizontal="right" vertical="top"/>
    </xf>
    <xf numFmtId="2" fontId="1" fillId="0" borderId="20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2" fontId="1" fillId="2" borderId="3" xfId="0" applyNumberFormat="1" applyFont="1" applyFill="1" applyBorder="1" applyAlignment="1">
      <alignment horizontal="right" vertical="top"/>
    </xf>
    <xf numFmtId="4" fontId="1" fillId="2" borderId="2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2" fontId="3" fillId="2" borderId="3" xfId="0" applyNumberFormat="1" applyFont="1" applyFill="1" applyBorder="1" applyAlignment="1">
      <alignment horizontal="right" vertical="top"/>
    </xf>
    <xf numFmtId="4" fontId="3" fillId="2" borderId="3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/>
    </xf>
    <xf numFmtId="0" fontId="3" fillId="2" borderId="3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2" fontId="1" fillId="2" borderId="19" xfId="0" applyNumberFormat="1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2" fontId="3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2" fontId="4" fillId="2" borderId="3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top"/>
    </xf>
    <xf numFmtId="2" fontId="2" fillId="2" borderId="19" xfId="0" applyNumberFormat="1" applyFont="1" applyFill="1" applyBorder="1" applyAlignment="1">
      <alignment horizontal="right" vertical="top"/>
    </xf>
    <xf numFmtId="0" fontId="1" fillId="0" borderId="19" xfId="0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indent="2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3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179"/>
  <sheetViews>
    <sheetView tabSelected="1" view="pageBreakPreview" topLeftCell="A4" zoomScale="60" workbookViewId="0">
      <selection activeCell="Q12" sqref="Q12"/>
    </sheetView>
  </sheetViews>
  <sheetFormatPr defaultColWidth="10.5" defaultRowHeight="11.45" customHeight="1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6.83203125" style="1" customWidth="1"/>
    <col min="6" max="6" width="8.5" style="1" customWidth="1"/>
    <col min="7" max="7" width="3.6640625" style="1" customWidth="1"/>
    <col min="8" max="8" width="7.1640625" style="1" customWidth="1"/>
    <col min="9" max="9" width="0.6640625" style="1" customWidth="1"/>
    <col min="10" max="10" width="10.1640625" style="1" customWidth="1"/>
    <col min="11" max="11" width="6.33203125" style="1" customWidth="1"/>
    <col min="12" max="12" width="23.1640625" style="1" customWidth="1"/>
    <col min="13" max="14" width="21.5" style="1" customWidth="1"/>
    <col min="15" max="15" width="18.5" style="1" customWidth="1"/>
    <col min="16" max="16" width="22.6640625" style="1" customWidth="1"/>
    <col min="17" max="17" width="20.6640625" style="1" customWidth="1"/>
    <col min="18" max="19" width="18.5" style="1" customWidth="1"/>
  </cols>
  <sheetData>
    <row r="1" spans="1:19" ht="4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 t="s">
        <v>184</v>
      </c>
      <c r="R1" s="4"/>
      <c r="S1" s="4"/>
    </row>
    <row r="2" spans="1:19" ht="20.25" customHeight="1">
      <c r="A2" s="115" t="s">
        <v>177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4"/>
      <c r="S2" s="4"/>
    </row>
    <row r="3" spans="1:19" ht="11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1.1" customHeight="1">
      <c r="A4" s="116" t="s">
        <v>2</v>
      </c>
      <c r="B4" s="116"/>
      <c r="C4" s="116"/>
      <c r="D4" s="120" t="s">
        <v>3</v>
      </c>
      <c r="E4" s="122" t="s">
        <v>4</v>
      </c>
      <c r="F4" s="122"/>
      <c r="G4" s="122"/>
      <c r="H4" s="122"/>
      <c r="I4" s="122"/>
      <c r="J4" s="122"/>
      <c r="K4" s="122"/>
      <c r="L4" s="120" t="s">
        <v>5</v>
      </c>
      <c r="M4" s="125" t="s">
        <v>6</v>
      </c>
      <c r="N4" s="125"/>
      <c r="O4" s="125"/>
      <c r="P4" s="125"/>
      <c r="Q4" s="5" t="s">
        <v>7</v>
      </c>
      <c r="R4" s="4"/>
      <c r="S4" s="4"/>
    </row>
    <row r="5" spans="1:19" ht="45.75" customHeight="1">
      <c r="A5" s="117"/>
      <c r="B5" s="118"/>
      <c r="C5" s="119"/>
      <c r="D5" s="121"/>
      <c r="E5" s="123"/>
      <c r="F5" s="124"/>
      <c r="G5" s="124"/>
      <c r="H5" s="124"/>
      <c r="I5" s="124"/>
      <c r="J5" s="124"/>
      <c r="K5" s="124"/>
      <c r="L5" s="121"/>
      <c r="M5" s="6" t="s">
        <v>8</v>
      </c>
      <c r="N5" s="6" t="s">
        <v>9</v>
      </c>
      <c r="O5" s="6" t="s">
        <v>10</v>
      </c>
      <c r="P5" s="6" t="s">
        <v>11</v>
      </c>
      <c r="Q5" s="7" t="s">
        <v>12</v>
      </c>
      <c r="R5" s="4"/>
      <c r="S5" s="4"/>
    </row>
    <row r="6" spans="1:19" ht="14.25" customHeight="1">
      <c r="A6" s="129" t="s">
        <v>13</v>
      </c>
      <c r="B6" s="129"/>
      <c r="C6" s="129"/>
      <c r="D6" s="9" t="s">
        <v>14</v>
      </c>
      <c r="E6" s="130" t="s">
        <v>15</v>
      </c>
      <c r="F6" s="130"/>
      <c r="G6" s="130"/>
      <c r="H6" s="130"/>
      <c r="I6" s="130"/>
      <c r="J6" s="130"/>
      <c r="K6" s="130"/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  <c r="R6" s="4"/>
      <c r="S6" s="4"/>
    </row>
    <row r="7" spans="1:19" s="2" customFormat="1" ht="15.75" customHeight="1" thickBot="1">
      <c r="A7" s="101" t="s">
        <v>22</v>
      </c>
      <c r="B7" s="101"/>
      <c r="C7" s="101"/>
      <c r="D7" s="11" t="s">
        <v>23</v>
      </c>
      <c r="E7" s="131" t="s">
        <v>24</v>
      </c>
      <c r="F7" s="131"/>
      <c r="G7" s="131"/>
      <c r="H7" s="131"/>
      <c r="I7" s="131"/>
      <c r="J7" s="131"/>
      <c r="K7" s="131"/>
      <c r="L7" s="13">
        <f>L9+L33</f>
        <v>10475163</v>
      </c>
      <c r="M7" s="13">
        <f>M9+M33</f>
        <v>10525487.18</v>
      </c>
      <c r="N7" s="14">
        <v>0</v>
      </c>
      <c r="O7" s="14">
        <v>0</v>
      </c>
      <c r="P7" s="13">
        <f>M7</f>
        <v>10525487.18</v>
      </c>
      <c r="Q7" s="15"/>
      <c r="R7" s="16"/>
      <c r="S7" s="16"/>
    </row>
    <row r="8" spans="1:19" ht="18" customHeight="1" thickBot="1">
      <c r="A8" s="111" t="s">
        <v>25</v>
      </c>
      <c r="B8" s="111"/>
      <c r="C8" s="111"/>
      <c r="D8" s="17"/>
      <c r="E8" s="18"/>
      <c r="F8" s="110"/>
      <c r="G8" s="110"/>
      <c r="H8" s="110"/>
      <c r="I8" s="110"/>
      <c r="J8" s="19"/>
      <c r="K8" s="20"/>
      <c r="L8" s="21"/>
      <c r="M8" s="21"/>
      <c r="N8" s="21"/>
      <c r="O8" s="21"/>
      <c r="P8" s="13"/>
      <c r="Q8" s="15"/>
      <c r="R8" s="4"/>
      <c r="S8" s="4"/>
    </row>
    <row r="9" spans="1:19" ht="17.25" customHeight="1" thickBot="1">
      <c r="A9" s="106" t="s">
        <v>185</v>
      </c>
      <c r="B9" s="102"/>
      <c r="C9" s="102"/>
      <c r="D9" s="23"/>
      <c r="E9" s="18" t="s">
        <v>153</v>
      </c>
      <c r="F9" s="110">
        <v>1000000000</v>
      </c>
      <c r="G9" s="110"/>
      <c r="H9" s="110"/>
      <c r="I9" s="110"/>
      <c r="J9" s="19" t="s">
        <v>152</v>
      </c>
      <c r="K9" s="20" t="s">
        <v>153</v>
      </c>
      <c r="L9" s="26">
        <f>L10+L13+L20+L24+L27+L29+L31</f>
        <v>2561463</v>
      </c>
      <c r="M9" s="26">
        <f>M10+M13+M18+M20+M24+M27+M29+M31</f>
        <v>2611787.1800000002</v>
      </c>
      <c r="N9" s="21"/>
      <c r="O9" s="21"/>
      <c r="P9" s="13">
        <f t="shared" ref="P9:P40" si="0">M9</f>
        <v>2611787.1800000002</v>
      </c>
      <c r="Q9" s="15"/>
      <c r="R9" s="4"/>
      <c r="S9" s="4"/>
    </row>
    <row r="10" spans="1:19" ht="32.25" customHeight="1" thickBot="1">
      <c r="A10" s="106" t="s">
        <v>186</v>
      </c>
      <c r="B10" s="107"/>
      <c r="C10" s="107"/>
      <c r="D10" s="23"/>
      <c r="E10" s="18" t="s">
        <v>153</v>
      </c>
      <c r="F10" s="110">
        <v>1010000000</v>
      </c>
      <c r="G10" s="110"/>
      <c r="H10" s="110"/>
      <c r="I10" s="110"/>
      <c r="J10" s="19" t="s">
        <v>152</v>
      </c>
      <c r="K10" s="20" t="s">
        <v>153</v>
      </c>
      <c r="L10" s="79">
        <f>L11+L12</f>
        <v>409700</v>
      </c>
      <c r="M10" s="79">
        <f>M11+M12</f>
        <v>361358.41</v>
      </c>
      <c r="N10" s="21"/>
      <c r="O10" s="21"/>
      <c r="P10" s="13">
        <f t="shared" si="0"/>
        <v>361358.41</v>
      </c>
      <c r="Q10" s="15"/>
      <c r="R10" s="4"/>
      <c r="S10" s="4"/>
    </row>
    <row r="11" spans="1:19" s="2" customFormat="1" ht="199.5" customHeight="1" thickBot="1">
      <c r="A11" s="100" t="s">
        <v>26</v>
      </c>
      <c r="B11" s="100"/>
      <c r="C11" s="100"/>
      <c r="D11" s="27"/>
      <c r="E11" s="24" t="s">
        <v>27</v>
      </c>
      <c r="F11" s="102" t="s">
        <v>28</v>
      </c>
      <c r="G11" s="102"/>
      <c r="H11" s="102"/>
      <c r="I11" s="102"/>
      <c r="J11" s="22" t="s">
        <v>29</v>
      </c>
      <c r="K11" s="25" t="s">
        <v>30</v>
      </c>
      <c r="L11" s="28">
        <v>409700</v>
      </c>
      <c r="M11" s="28">
        <v>360525.36</v>
      </c>
      <c r="N11" s="29" t="s">
        <v>31</v>
      </c>
      <c r="O11" s="29" t="s">
        <v>31</v>
      </c>
      <c r="P11" s="13">
        <f t="shared" si="0"/>
        <v>360525.36</v>
      </c>
      <c r="Q11" s="15">
        <v>49174.64</v>
      </c>
      <c r="R11" s="16"/>
      <c r="S11" s="16"/>
    </row>
    <row r="12" spans="1:19" s="2" customFormat="1" ht="135" customHeight="1" thickBot="1">
      <c r="A12" s="100" t="s">
        <v>32</v>
      </c>
      <c r="B12" s="100"/>
      <c r="C12" s="100"/>
      <c r="D12" s="27"/>
      <c r="E12" s="24" t="s">
        <v>27</v>
      </c>
      <c r="F12" s="102" t="s">
        <v>33</v>
      </c>
      <c r="G12" s="102"/>
      <c r="H12" s="102"/>
      <c r="I12" s="102"/>
      <c r="J12" s="22" t="s">
        <v>29</v>
      </c>
      <c r="K12" s="25" t="s">
        <v>30</v>
      </c>
      <c r="L12" s="30">
        <v>0</v>
      </c>
      <c r="M12" s="28">
        <v>833.05</v>
      </c>
      <c r="N12" s="29" t="s">
        <v>31</v>
      </c>
      <c r="O12" s="29">
        <v>833.05</v>
      </c>
      <c r="P12" s="13">
        <f t="shared" si="0"/>
        <v>833.05</v>
      </c>
      <c r="Q12" s="15"/>
      <c r="R12" s="16"/>
      <c r="S12" s="16"/>
    </row>
    <row r="13" spans="1:19" s="2" customFormat="1" ht="105.75" customHeight="1" thickBot="1">
      <c r="A13" s="106" t="s">
        <v>178</v>
      </c>
      <c r="B13" s="107"/>
      <c r="C13" s="108"/>
      <c r="D13" s="27"/>
      <c r="E13" s="24" t="s">
        <v>153</v>
      </c>
      <c r="F13" s="102">
        <v>1030000000</v>
      </c>
      <c r="G13" s="102"/>
      <c r="H13" s="102"/>
      <c r="I13" s="102"/>
      <c r="J13" s="22" t="s">
        <v>29</v>
      </c>
      <c r="K13" s="25" t="s">
        <v>153</v>
      </c>
      <c r="L13" s="80">
        <f>L14+L15+L16+L17</f>
        <v>1079300</v>
      </c>
      <c r="M13" s="80">
        <f>M14+M15+M16+M17</f>
        <v>1206109.7100000002</v>
      </c>
      <c r="N13" s="29"/>
      <c r="O13" s="29"/>
      <c r="P13" s="13">
        <f t="shared" si="0"/>
        <v>1206109.7100000002</v>
      </c>
      <c r="Q13" s="15"/>
      <c r="R13" s="16"/>
      <c r="S13" s="16"/>
    </row>
    <row r="14" spans="1:19" s="2" customFormat="1" ht="187.5" customHeight="1" thickBot="1">
      <c r="A14" s="100" t="s">
        <v>34</v>
      </c>
      <c r="B14" s="100"/>
      <c r="C14" s="100"/>
      <c r="D14" s="27"/>
      <c r="E14" s="24" t="s">
        <v>35</v>
      </c>
      <c r="F14" s="102" t="s">
        <v>36</v>
      </c>
      <c r="G14" s="102"/>
      <c r="H14" s="102"/>
      <c r="I14" s="102"/>
      <c r="J14" s="22" t="s">
        <v>29</v>
      </c>
      <c r="K14" s="25" t="s">
        <v>30</v>
      </c>
      <c r="L14" s="28">
        <v>391400</v>
      </c>
      <c r="M14" s="28">
        <v>549000.82999999996</v>
      </c>
      <c r="N14" s="29" t="s">
        <v>31</v>
      </c>
      <c r="O14" s="29" t="s">
        <v>31</v>
      </c>
      <c r="P14" s="13">
        <v>549000.82999999996</v>
      </c>
      <c r="Q14" s="15"/>
      <c r="R14" s="16"/>
      <c r="S14" s="16"/>
    </row>
    <row r="15" spans="1:19" s="2" customFormat="1" ht="252.75" customHeight="1" thickBot="1">
      <c r="A15" s="100" t="s">
        <v>37</v>
      </c>
      <c r="B15" s="100"/>
      <c r="C15" s="100"/>
      <c r="D15" s="27"/>
      <c r="E15" s="24" t="s">
        <v>35</v>
      </c>
      <c r="F15" s="102" t="s">
        <v>38</v>
      </c>
      <c r="G15" s="102"/>
      <c r="H15" s="102"/>
      <c r="I15" s="102"/>
      <c r="J15" s="22" t="s">
        <v>29</v>
      </c>
      <c r="K15" s="25" t="s">
        <v>30</v>
      </c>
      <c r="L15" s="28">
        <v>2700</v>
      </c>
      <c r="M15" s="28">
        <v>4035.28</v>
      </c>
      <c r="N15" s="29" t="s">
        <v>31</v>
      </c>
      <c r="O15" s="29" t="s">
        <v>31</v>
      </c>
      <c r="P15" s="13">
        <v>4035.28</v>
      </c>
      <c r="Q15" s="15"/>
      <c r="R15" s="16"/>
      <c r="S15" s="16"/>
    </row>
    <row r="16" spans="1:19" s="2" customFormat="1" ht="195.75" customHeight="1" thickBot="1">
      <c r="A16" s="100" t="s">
        <v>39</v>
      </c>
      <c r="B16" s="100"/>
      <c r="C16" s="100"/>
      <c r="D16" s="27"/>
      <c r="E16" s="24" t="s">
        <v>35</v>
      </c>
      <c r="F16" s="102" t="s">
        <v>40</v>
      </c>
      <c r="G16" s="102"/>
      <c r="H16" s="102"/>
      <c r="I16" s="102"/>
      <c r="J16" s="22" t="s">
        <v>29</v>
      </c>
      <c r="K16" s="25" t="s">
        <v>30</v>
      </c>
      <c r="L16" s="28">
        <v>758000</v>
      </c>
      <c r="M16" s="28">
        <v>733466.99</v>
      </c>
      <c r="N16" s="29" t="s">
        <v>31</v>
      </c>
      <c r="O16" s="29" t="s">
        <v>31</v>
      </c>
      <c r="P16" s="13">
        <v>733466.99</v>
      </c>
      <c r="Q16" s="15">
        <v>24533.01</v>
      </c>
      <c r="R16" s="16"/>
      <c r="S16" s="16"/>
    </row>
    <row r="17" spans="1:19" s="2" customFormat="1" ht="200.25" customHeight="1" thickBot="1">
      <c r="A17" s="100" t="s">
        <v>41</v>
      </c>
      <c r="B17" s="100"/>
      <c r="C17" s="100"/>
      <c r="D17" s="27"/>
      <c r="E17" s="24" t="s">
        <v>35</v>
      </c>
      <c r="F17" s="102" t="s">
        <v>42</v>
      </c>
      <c r="G17" s="102"/>
      <c r="H17" s="102"/>
      <c r="I17" s="102"/>
      <c r="J17" s="22" t="s">
        <v>29</v>
      </c>
      <c r="K17" s="25" t="s">
        <v>30</v>
      </c>
      <c r="L17" s="28">
        <v>-72800</v>
      </c>
      <c r="M17" s="28">
        <v>-80393.39</v>
      </c>
      <c r="N17" s="29" t="s">
        <v>31</v>
      </c>
      <c r="O17" s="29" t="s">
        <v>31</v>
      </c>
      <c r="P17" s="13">
        <v>-80393.39</v>
      </c>
      <c r="Q17" s="15"/>
      <c r="R17" s="16"/>
      <c r="S17" s="16"/>
    </row>
    <row r="18" spans="1:19" s="2" customFormat="1" ht="39" customHeight="1" thickBot="1">
      <c r="A18" s="126" t="s">
        <v>195</v>
      </c>
      <c r="B18" s="127"/>
      <c r="C18" s="128"/>
      <c r="D18" s="81"/>
      <c r="E18" s="24" t="s">
        <v>153</v>
      </c>
      <c r="F18" s="102">
        <v>1050000000</v>
      </c>
      <c r="G18" s="102"/>
      <c r="H18" s="102"/>
      <c r="I18" s="102"/>
      <c r="J18" s="22" t="s">
        <v>29</v>
      </c>
      <c r="K18" s="25" t="s">
        <v>153</v>
      </c>
      <c r="L18" s="80">
        <f>L19</f>
        <v>0</v>
      </c>
      <c r="M18" s="80">
        <f>M19</f>
        <v>6157</v>
      </c>
      <c r="N18" s="29"/>
      <c r="O18" s="29"/>
      <c r="P18" s="13">
        <f>P19</f>
        <v>6157</v>
      </c>
      <c r="Q18" s="15"/>
      <c r="R18" s="16"/>
      <c r="S18" s="16"/>
    </row>
    <row r="19" spans="1:19" s="2" customFormat="1" ht="51.75" customHeight="1" thickBot="1">
      <c r="A19" s="112" t="s">
        <v>193</v>
      </c>
      <c r="B19" s="113"/>
      <c r="C19" s="114"/>
      <c r="D19" s="27"/>
      <c r="E19" s="24">
        <v>182</v>
      </c>
      <c r="F19" s="102">
        <v>1050301001</v>
      </c>
      <c r="G19" s="102"/>
      <c r="H19" s="102"/>
      <c r="I19" s="102"/>
      <c r="J19" s="22" t="s">
        <v>152</v>
      </c>
      <c r="K19" s="25">
        <v>110</v>
      </c>
      <c r="L19" s="28">
        <v>0</v>
      </c>
      <c r="M19" s="28">
        <v>6157</v>
      </c>
      <c r="N19" s="29"/>
      <c r="O19" s="29"/>
      <c r="P19" s="13">
        <v>6157</v>
      </c>
      <c r="Q19" s="15"/>
      <c r="R19" s="16"/>
      <c r="S19" s="16"/>
    </row>
    <row r="20" spans="1:19" s="2" customFormat="1" ht="18.75" customHeight="1" thickBot="1">
      <c r="A20" s="106" t="s">
        <v>179</v>
      </c>
      <c r="B20" s="107"/>
      <c r="C20" s="108"/>
      <c r="D20" s="27"/>
      <c r="E20" s="24" t="s">
        <v>153</v>
      </c>
      <c r="F20" s="102">
        <v>1060000000</v>
      </c>
      <c r="G20" s="102"/>
      <c r="H20" s="102"/>
      <c r="I20" s="102"/>
      <c r="J20" s="22" t="s">
        <v>152</v>
      </c>
      <c r="K20" s="25" t="s">
        <v>153</v>
      </c>
      <c r="L20" s="80">
        <f>L21+L22+L23</f>
        <v>622400</v>
      </c>
      <c r="M20" s="80">
        <f>M21+M22+M23</f>
        <v>566528.79</v>
      </c>
      <c r="N20" s="29"/>
      <c r="O20" s="29"/>
      <c r="P20" s="13">
        <f t="shared" si="0"/>
        <v>566528.79</v>
      </c>
      <c r="Q20" s="15"/>
      <c r="R20" s="16"/>
      <c r="S20" s="16"/>
    </row>
    <row r="21" spans="1:19" s="2" customFormat="1" ht="136.5" customHeight="1" thickBot="1">
      <c r="A21" s="100" t="s">
        <v>43</v>
      </c>
      <c r="B21" s="100"/>
      <c r="C21" s="100"/>
      <c r="D21" s="27"/>
      <c r="E21" s="24" t="s">
        <v>27</v>
      </c>
      <c r="F21" s="102" t="s">
        <v>44</v>
      </c>
      <c r="G21" s="102"/>
      <c r="H21" s="102"/>
      <c r="I21" s="102"/>
      <c r="J21" s="22" t="s">
        <v>29</v>
      </c>
      <c r="K21" s="25" t="s">
        <v>30</v>
      </c>
      <c r="L21" s="80">
        <v>69700</v>
      </c>
      <c r="M21" s="80">
        <v>52754.11</v>
      </c>
      <c r="N21" s="29" t="s">
        <v>31</v>
      </c>
      <c r="O21" s="29" t="s">
        <v>31</v>
      </c>
      <c r="P21" s="13">
        <v>52754.11</v>
      </c>
      <c r="Q21" s="15">
        <v>16945.89</v>
      </c>
      <c r="R21" s="16"/>
      <c r="S21" s="16"/>
    </row>
    <row r="22" spans="1:19" s="2" customFormat="1" ht="111" customHeight="1" thickBot="1">
      <c r="A22" s="100" t="s">
        <v>45</v>
      </c>
      <c r="B22" s="100"/>
      <c r="C22" s="100"/>
      <c r="D22" s="27"/>
      <c r="E22" s="24" t="s">
        <v>27</v>
      </c>
      <c r="F22" s="102" t="s">
        <v>46</v>
      </c>
      <c r="G22" s="102"/>
      <c r="H22" s="102"/>
      <c r="I22" s="102"/>
      <c r="J22" s="22" t="s">
        <v>29</v>
      </c>
      <c r="K22" s="25" t="s">
        <v>30</v>
      </c>
      <c r="L22" s="80">
        <v>52700</v>
      </c>
      <c r="M22" s="80">
        <v>27060.06</v>
      </c>
      <c r="N22" s="29" t="s">
        <v>31</v>
      </c>
      <c r="O22" s="29" t="s">
        <v>31</v>
      </c>
      <c r="P22" s="13">
        <v>27060.06</v>
      </c>
      <c r="Q22" s="15">
        <v>25639.94</v>
      </c>
      <c r="R22" s="16"/>
      <c r="S22" s="16"/>
    </row>
    <row r="23" spans="1:19" s="2" customFormat="1" ht="108" customHeight="1" thickBot="1">
      <c r="A23" s="100" t="s">
        <v>47</v>
      </c>
      <c r="B23" s="100"/>
      <c r="C23" s="100"/>
      <c r="D23" s="27"/>
      <c r="E23" s="24" t="s">
        <v>27</v>
      </c>
      <c r="F23" s="102" t="s">
        <v>48</v>
      </c>
      <c r="G23" s="102"/>
      <c r="H23" s="102"/>
      <c r="I23" s="102"/>
      <c r="J23" s="22" t="s">
        <v>29</v>
      </c>
      <c r="K23" s="25" t="s">
        <v>30</v>
      </c>
      <c r="L23" s="80">
        <v>500000</v>
      </c>
      <c r="M23" s="80">
        <v>486714.62</v>
      </c>
      <c r="N23" s="29" t="s">
        <v>31</v>
      </c>
      <c r="O23" s="29" t="s">
        <v>31</v>
      </c>
      <c r="P23" s="13">
        <v>486714.62</v>
      </c>
      <c r="Q23" s="15">
        <v>13285.38</v>
      </c>
      <c r="R23" s="16"/>
      <c r="S23" s="16"/>
    </row>
    <row r="24" spans="1:19" s="2" customFormat="1" ht="46.5" customHeight="1" thickBot="1">
      <c r="A24" s="106" t="s">
        <v>180</v>
      </c>
      <c r="B24" s="107"/>
      <c r="C24" s="108"/>
      <c r="D24" s="27"/>
      <c r="E24" s="24" t="s">
        <v>153</v>
      </c>
      <c r="F24" s="102">
        <v>1110000000</v>
      </c>
      <c r="G24" s="102"/>
      <c r="H24" s="102"/>
      <c r="I24" s="102"/>
      <c r="J24" s="22" t="s">
        <v>29</v>
      </c>
      <c r="K24" s="25" t="s">
        <v>153</v>
      </c>
      <c r="L24" s="80">
        <f>L25+L26</f>
        <v>450063</v>
      </c>
      <c r="M24" s="80">
        <f>M25++M26</f>
        <v>450114.8</v>
      </c>
      <c r="N24" s="29"/>
      <c r="O24" s="29"/>
      <c r="P24" s="13">
        <f t="shared" si="0"/>
        <v>450114.8</v>
      </c>
      <c r="Q24" s="15"/>
      <c r="R24" s="16"/>
      <c r="S24" s="16"/>
    </row>
    <row r="25" spans="1:19" s="2" customFormat="1" ht="219" customHeight="1" thickBot="1">
      <c r="A25" s="100" t="s">
        <v>49</v>
      </c>
      <c r="B25" s="100"/>
      <c r="C25" s="100"/>
      <c r="D25" s="27"/>
      <c r="E25" s="24" t="s">
        <v>1</v>
      </c>
      <c r="F25" s="102">
        <v>1110502510</v>
      </c>
      <c r="G25" s="102"/>
      <c r="H25" s="102"/>
      <c r="I25" s="102"/>
      <c r="J25" s="22" t="s">
        <v>29</v>
      </c>
      <c r="K25" s="25" t="s">
        <v>50</v>
      </c>
      <c r="L25" s="28">
        <v>423263</v>
      </c>
      <c r="M25" s="28">
        <v>423263</v>
      </c>
      <c r="N25" s="29" t="s">
        <v>31</v>
      </c>
      <c r="O25" s="29" t="s">
        <v>31</v>
      </c>
      <c r="P25" s="13">
        <v>423263</v>
      </c>
      <c r="Q25" s="15"/>
      <c r="R25" s="16"/>
      <c r="S25" s="16"/>
    </row>
    <row r="26" spans="1:19" s="2" customFormat="1" ht="167.25" customHeight="1" thickBot="1">
      <c r="A26" s="106" t="s">
        <v>194</v>
      </c>
      <c r="B26" s="107"/>
      <c r="C26" s="108"/>
      <c r="D26" s="27"/>
      <c r="E26" s="24">
        <v>951</v>
      </c>
      <c r="F26" s="102">
        <v>1110503510</v>
      </c>
      <c r="G26" s="102"/>
      <c r="H26" s="102"/>
      <c r="I26" s="102"/>
      <c r="J26" s="22" t="s">
        <v>29</v>
      </c>
      <c r="K26" s="25">
        <v>120</v>
      </c>
      <c r="L26" s="28">
        <v>26800</v>
      </c>
      <c r="M26" s="28">
        <v>26851.8</v>
      </c>
      <c r="N26" s="29"/>
      <c r="O26" s="29"/>
      <c r="P26" s="13">
        <v>26851.8</v>
      </c>
      <c r="Q26" s="15"/>
      <c r="R26" s="16"/>
      <c r="S26" s="16"/>
    </row>
    <row r="27" spans="1:19" s="2" customFormat="1" ht="51" customHeight="1" thickBot="1">
      <c r="A27" s="106" t="s">
        <v>181</v>
      </c>
      <c r="B27" s="107"/>
      <c r="C27" s="108"/>
      <c r="D27" s="27"/>
      <c r="E27" s="24" t="s">
        <v>153</v>
      </c>
      <c r="F27" s="102">
        <v>1130000000</v>
      </c>
      <c r="G27" s="102"/>
      <c r="H27" s="102"/>
      <c r="I27" s="102"/>
      <c r="J27" s="22" t="s">
        <v>29</v>
      </c>
      <c r="K27" s="25" t="s">
        <v>153</v>
      </c>
      <c r="L27" s="80">
        <f>L28</f>
        <v>0</v>
      </c>
      <c r="M27" s="80">
        <f>M28</f>
        <v>18.47</v>
      </c>
      <c r="N27" s="29"/>
      <c r="O27" s="29"/>
      <c r="P27" s="13">
        <f t="shared" si="0"/>
        <v>18.47</v>
      </c>
      <c r="Q27" s="15"/>
      <c r="R27" s="16"/>
      <c r="S27" s="16"/>
    </row>
    <row r="28" spans="1:19" s="2" customFormat="1" ht="66" customHeight="1" thickBot="1">
      <c r="A28" s="100" t="s">
        <v>51</v>
      </c>
      <c r="B28" s="100"/>
      <c r="C28" s="100"/>
      <c r="D28" s="27"/>
      <c r="E28" s="24" t="s">
        <v>1</v>
      </c>
      <c r="F28" s="102" t="s">
        <v>52</v>
      </c>
      <c r="G28" s="102"/>
      <c r="H28" s="102"/>
      <c r="I28" s="102"/>
      <c r="J28" s="22" t="s">
        <v>29</v>
      </c>
      <c r="K28" s="25" t="s">
        <v>53</v>
      </c>
      <c r="L28" s="82">
        <v>0</v>
      </c>
      <c r="M28" s="82">
        <v>18.47</v>
      </c>
      <c r="N28" s="29" t="s">
        <v>31</v>
      </c>
      <c r="O28" s="29" t="s">
        <v>31</v>
      </c>
      <c r="P28" s="13">
        <v>18.47</v>
      </c>
      <c r="Q28" s="15"/>
      <c r="R28" s="16"/>
      <c r="S28" s="16"/>
    </row>
    <row r="29" spans="1:19" s="2" customFormat="1" ht="33" customHeight="1" thickBot="1">
      <c r="A29" s="106" t="s">
        <v>190</v>
      </c>
      <c r="B29" s="107"/>
      <c r="C29" s="108"/>
      <c r="D29" s="27"/>
      <c r="E29" s="24" t="s">
        <v>153</v>
      </c>
      <c r="F29" s="102">
        <v>1140000000</v>
      </c>
      <c r="G29" s="102"/>
      <c r="H29" s="102"/>
      <c r="I29" s="102"/>
      <c r="J29" s="22" t="s">
        <v>29</v>
      </c>
      <c r="K29" s="25" t="s">
        <v>153</v>
      </c>
      <c r="L29" s="80">
        <f>L30</f>
        <v>0</v>
      </c>
      <c r="M29" s="80">
        <f>M30</f>
        <v>18500</v>
      </c>
      <c r="N29" s="29"/>
      <c r="O29" s="29"/>
      <c r="P29" s="13">
        <f t="shared" si="0"/>
        <v>18500</v>
      </c>
      <c r="Q29" s="15"/>
      <c r="R29" s="16"/>
      <c r="S29" s="16"/>
    </row>
    <row r="30" spans="1:19" s="2" customFormat="1" ht="108" customHeight="1" thickBot="1">
      <c r="A30" s="106" t="s">
        <v>191</v>
      </c>
      <c r="B30" s="107"/>
      <c r="C30" s="108"/>
      <c r="D30" s="27"/>
      <c r="E30" s="24">
        <v>951</v>
      </c>
      <c r="F30" s="102">
        <v>1140205210</v>
      </c>
      <c r="G30" s="102"/>
      <c r="H30" s="102"/>
      <c r="I30" s="102"/>
      <c r="J30" s="22" t="s">
        <v>152</v>
      </c>
      <c r="K30" s="25">
        <v>410</v>
      </c>
      <c r="L30" s="80">
        <v>0</v>
      </c>
      <c r="M30" s="80">
        <v>18500</v>
      </c>
      <c r="N30" s="29"/>
      <c r="O30" s="29"/>
      <c r="P30" s="13">
        <v>18500</v>
      </c>
      <c r="Q30" s="15"/>
      <c r="R30" s="16"/>
      <c r="S30" s="16"/>
    </row>
    <row r="31" spans="1:19" s="2" customFormat="1" ht="40.5" customHeight="1" thickBot="1">
      <c r="A31" s="106" t="s">
        <v>182</v>
      </c>
      <c r="B31" s="107"/>
      <c r="C31" s="108"/>
      <c r="D31" s="27"/>
      <c r="E31" s="24" t="s">
        <v>153</v>
      </c>
      <c r="F31" s="102">
        <v>1160000000</v>
      </c>
      <c r="G31" s="102"/>
      <c r="H31" s="102"/>
      <c r="I31" s="102"/>
      <c r="J31" s="22" t="s">
        <v>152</v>
      </c>
      <c r="K31" s="25" t="s">
        <v>153</v>
      </c>
      <c r="L31" s="82">
        <f>L32</f>
        <v>0</v>
      </c>
      <c r="M31" s="82">
        <f>M32</f>
        <v>3000</v>
      </c>
      <c r="N31" s="29"/>
      <c r="O31" s="29"/>
      <c r="P31" s="13">
        <f t="shared" si="0"/>
        <v>3000</v>
      </c>
      <c r="Q31" s="15"/>
      <c r="R31" s="16"/>
      <c r="S31" s="16"/>
    </row>
    <row r="32" spans="1:19" s="2" customFormat="1" ht="68.25" customHeight="1" thickBot="1">
      <c r="A32" s="106" t="s">
        <v>192</v>
      </c>
      <c r="B32" s="107"/>
      <c r="C32" s="108"/>
      <c r="D32" s="27"/>
      <c r="E32" s="24">
        <v>802</v>
      </c>
      <c r="F32" s="102">
        <v>1165104002</v>
      </c>
      <c r="G32" s="102"/>
      <c r="H32" s="102"/>
      <c r="I32" s="102"/>
      <c r="J32" s="22" t="s">
        <v>153</v>
      </c>
      <c r="K32" s="25">
        <v>140</v>
      </c>
      <c r="L32" s="80">
        <v>0</v>
      </c>
      <c r="M32" s="80">
        <v>3000</v>
      </c>
      <c r="N32" s="29"/>
      <c r="O32" s="29"/>
      <c r="P32" s="13">
        <v>3000</v>
      </c>
      <c r="Q32" s="15"/>
      <c r="R32" s="16"/>
      <c r="S32" s="16"/>
    </row>
    <row r="33" spans="1:19" s="2" customFormat="1" ht="36.75" customHeight="1" thickBot="1">
      <c r="A33" s="106" t="s">
        <v>183</v>
      </c>
      <c r="B33" s="107"/>
      <c r="C33" s="108"/>
      <c r="D33" s="27"/>
      <c r="E33" s="24" t="s">
        <v>153</v>
      </c>
      <c r="F33" s="102">
        <v>2000000000</v>
      </c>
      <c r="G33" s="102"/>
      <c r="H33" s="102"/>
      <c r="I33" s="102"/>
      <c r="J33" s="22" t="s">
        <v>153</v>
      </c>
      <c r="K33" s="25" t="s">
        <v>153</v>
      </c>
      <c r="L33" s="80">
        <f>L34</f>
        <v>7913700</v>
      </c>
      <c r="M33" s="80">
        <f>M34</f>
        <v>7913700</v>
      </c>
      <c r="N33" s="29"/>
      <c r="O33" s="29"/>
      <c r="P33" s="13">
        <f t="shared" si="0"/>
        <v>7913700</v>
      </c>
      <c r="Q33" s="15"/>
      <c r="R33" s="16"/>
      <c r="S33" s="16"/>
    </row>
    <row r="34" spans="1:19" s="2" customFormat="1" ht="100.5" customHeight="1" thickBot="1">
      <c r="A34" s="106" t="s">
        <v>187</v>
      </c>
      <c r="B34" s="107"/>
      <c r="C34" s="108"/>
      <c r="D34" s="27"/>
      <c r="E34" s="24" t="s">
        <v>153</v>
      </c>
      <c r="F34" s="135">
        <v>2020000000</v>
      </c>
      <c r="G34" s="135"/>
      <c r="H34" s="135"/>
      <c r="I34" s="135"/>
      <c r="J34" s="22" t="s">
        <v>153</v>
      </c>
      <c r="K34" s="25" t="s">
        <v>153</v>
      </c>
      <c r="L34" s="80">
        <f>L35+L36+L37+L38+L39+L40</f>
        <v>7913700</v>
      </c>
      <c r="M34" s="80">
        <f>M35+M36+M37+M38+M39+M40</f>
        <v>7913700</v>
      </c>
      <c r="N34" s="29"/>
      <c r="O34" s="29"/>
      <c r="P34" s="13">
        <f t="shared" si="0"/>
        <v>7913700</v>
      </c>
      <c r="Q34" s="15"/>
      <c r="R34" s="16"/>
      <c r="S34" s="16"/>
    </row>
    <row r="35" spans="1:19" s="2" customFormat="1" ht="85.5" customHeight="1" thickBot="1">
      <c r="A35" s="100" t="s">
        <v>54</v>
      </c>
      <c r="B35" s="100"/>
      <c r="C35" s="100"/>
      <c r="D35" s="27"/>
      <c r="E35" s="24" t="s">
        <v>55</v>
      </c>
      <c r="F35" s="102" t="s">
        <v>56</v>
      </c>
      <c r="G35" s="102"/>
      <c r="H35" s="102"/>
      <c r="I35" s="102"/>
      <c r="J35" s="22" t="s">
        <v>29</v>
      </c>
      <c r="K35" s="25">
        <v>150</v>
      </c>
      <c r="L35" s="28">
        <v>1968000</v>
      </c>
      <c r="M35" s="28">
        <v>1968000</v>
      </c>
      <c r="N35" s="29" t="s">
        <v>31</v>
      </c>
      <c r="O35" s="29" t="s">
        <v>31</v>
      </c>
      <c r="P35" s="13">
        <f t="shared" si="0"/>
        <v>1968000</v>
      </c>
      <c r="Q35" s="15"/>
      <c r="R35" s="16"/>
      <c r="S35" s="16"/>
    </row>
    <row r="36" spans="1:19" s="2" customFormat="1" ht="82.5" customHeight="1" thickBot="1">
      <c r="A36" s="100" t="s">
        <v>54</v>
      </c>
      <c r="B36" s="100"/>
      <c r="C36" s="100"/>
      <c r="D36" s="27"/>
      <c r="E36" s="24" t="s">
        <v>1</v>
      </c>
      <c r="F36" s="102">
        <v>2021500210</v>
      </c>
      <c r="G36" s="102"/>
      <c r="H36" s="102"/>
      <c r="I36" s="102"/>
      <c r="J36" s="22" t="s">
        <v>29</v>
      </c>
      <c r="K36" s="25">
        <v>150</v>
      </c>
      <c r="L36" s="28">
        <v>632900</v>
      </c>
      <c r="M36" s="28">
        <v>632900</v>
      </c>
      <c r="N36" s="29" t="s">
        <v>31</v>
      </c>
      <c r="O36" s="29" t="s">
        <v>31</v>
      </c>
      <c r="P36" s="13">
        <f t="shared" si="0"/>
        <v>632900</v>
      </c>
      <c r="Q36" s="15"/>
      <c r="R36" s="16"/>
      <c r="S36" s="16"/>
    </row>
    <row r="37" spans="1:19" s="2" customFormat="1" ht="98.25" customHeight="1" thickBot="1">
      <c r="A37" s="106" t="s">
        <v>57</v>
      </c>
      <c r="B37" s="107"/>
      <c r="C37" s="108"/>
      <c r="D37" s="27"/>
      <c r="E37" s="24">
        <v>951</v>
      </c>
      <c r="F37" s="102">
        <v>2023002410</v>
      </c>
      <c r="G37" s="102"/>
      <c r="H37" s="102"/>
      <c r="I37" s="102"/>
      <c r="J37" s="22" t="s">
        <v>29</v>
      </c>
      <c r="K37" s="25">
        <v>150</v>
      </c>
      <c r="L37" s="28">
        <v>4800</v>
      </c>
      <c r="M37" s="28">
        <v>4800</v>
      </c>
      <c r="N37" s="29"/>
      <c r="O37" s="29"/>
      <c r="P37" s="13">
        <f t="shared" si="0"/>
        <v>4800</v>
      </c>
      <c r="Q37" s="15"/>
      <c r="R37" s="16"/>
      <c r="S37" s="16"/>
    </row>
    <row r="38" spans="1:19" s="2" customFormat="1" ht="126.75" customHeight="1" thickBot="1">
      <c r="A38" s="100" t="s">
        <v>58</v>
      </c>
      <c r="B38" s="100"/>
      <c r="C38" s="100"/>
      <c r="D38" s="27"/>
      <c r="E38" s="24" t="s">
        <v>1</v>
      </c>
      <c r="F38" s="102" t="s">
        <v>59</v>
      </c>
      <c r="G38" s="102"/>
      <c r="H38" s="102"/>
      <c r="I38" s="102"/>
      <c r="J38" s="22" t="s">
        <v>29</v>
      </c>
      <c r="K38" s="25">
        <v>150</v>
      </c>
      <c r="L38" s="28">
        <v>97600</v>
      </c>
      <c r="M38" s="28">
        <v>97600</v>
      </c>
      <c r="N38" s="29" t="s">
        <v>31</v>
      </c>
      <c r="O38" s="29" t="s">
        <v>31</v>
      </c>
      <c r="P38" s="13">
        <f t="shared" si="0"/>
        <v>97600</v>
      </c>
      <c r="Q38" s="15"/>
      <c r="R38" s="16"/>
      <c r="S38" s="16"/>
    </row>
    <row r="39" spans="1:19" s="2" customFormat="1" ht="210" customHeight="1" thickBot="1">
      <c r="A39" s="100" t="s">
        <v>60</v>
      </c>
      <c r="B39" s="100"/>
      <c r="C39" s="100"/>
      <c r="D39" s="27"/>
      <c r="E39" s="24" t="s">
        <v>1</v>
      </c>
      <c r="F39" s="102" t="s">
        <v>61</v>
      </c>
      <c r="G39" s="102"/>
      <c r="H39" s="102"/>
      <c r="I39" s="102"/>
      <c r="J39" s="22" t="s">
        <v>29</v>
      </c>
      <c r="K39" s="25">
        <v>150</v>
      </c>
      <c r="L39" s="28">
        <v>481716</v>
      </c>
      <c r="M39" s="28">
        <v>481716</v>
      </c>
      <c r="N39" s="29" t="s">
        <v>31</v>
      </c>
      <c r="O39" s="29" t="s">
        <v>31</v>
      </c>
      <c r="P39" s="13">
        <v>481716</v>
      </c>
      <c r="Q39" s="15"/>
      <c r="R39" s="16"/>
      <c r="S39" s="16"/>
    </row>
    <row r="40" spans="1:19" s="2" customFormat="1" ht="66.75" customHeight="1" thickBot="1">
      <c r="A40" s="100" t="s">
        <v>62</v>
      </c>
      <c r="B40" s="100"/>
      <c r="C40" s="100"/>
      <c r="D40" s="27"/>
      <c r="E40" s="24" t="s">
        <v>1</v>
      </c>
      <c r="F40" s="102" t="s">
        <v>63</v>
      </c>
      <c r="G40" s="102"/>
      <c r="H40" s="102"/>
      <c r="I40" s="102"/>
      <c r="J40" s="22" t="s">
        <v>29</v>
      </c>
      <c r="K40" s="25">
        <v>150</v>
      </c>
      <c r="L40" s="28">
        <v>4728684</v>
      </c>
      <c r="M40" s="28">
        <v>4728684</v>
      </c>
      <c r="N40" s="29" t="s">
        <v>31</v>
      </c>
      <c r="O40" s="29" t="s">
        <v>31</v>
      </c>
      <c r="P40" s="13">
        <f t="shared" si="0"/>
        <v>4728684</v>
      </c>
      <c r="Q40" s="15"/>
      <c r="R40" s="16"/>
      <c r="S40" s="16"/>
    </row>
    <row r="41" spans="1:19" s="1" customFormat="1" ht="16.5" customHeight="1">
      <c r="A41" s="132" t="s">
        <v>0</v>
      </c>
      <c r="B41" s="132"/>
      <c r="C41" s="132"/>
      <c r="D41" s="31"/>
      <c r="E41" s="136"/>
      <c r="F41" s="136"/>
      <c r="G41" s="136"/>
      <c r="H41" s="136"/>
      <c r="I41" s="136"/>
      <c r="J41" s="136"/>
      <c r="K41" s="31"/>
      <c r="L41" s="31"/>
      <c r="M41" s="31"/>
      <c r="N41" s="31"/>
      <c r="O41" s="31"/>
      <c r="P41" s="31"/>
      <c r="Q41" s="31" t="s">
        <v>0</v>
      </c>
      <c r="R41" s="4"/>
      <c r="S41" s="4"/>
    </row>
    <row r="42" spans="1:19" s="1" customFormat="1" ht="15.75" customHeight="1">
      <c r="A42" s="115" t="s">
        <v>176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4"/>
      <c r="S42" s="4"/>
    </row>
    <row r="43" spans="1:19" s="1" customFormat="1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37" t="s">
        <v>188</v>
      </c>
      <c r="S43" s="137"/>
    </row>
    <row r="44" spans="1:19" s="1" customFormat="1" ht="14.25" customHeight="1">
      <c r="A44" s="116" t="s">
        <v>2</v>
      </c>
      <c r="B44" s="116"/>
      <c r="C44" s="116"/>
      <c r="D44" s="120" t="s">
        <v>3</v>
      </c>
      <c r="E44" s="122" t="s">
        <v>64</v>
      </c>
      <c r="F44" s="122"/>
      <c r="G44" s="122"/>
      <c r="H44" s="122"/>
      <c r="I44" s="122"/>
      <c r="J44" s="122"/>
      <c r="K44" s="122"/>
      <c r="L44" s="120" t="s">
        <v>5</v>
      </c>
      <c r="M44" s="120" t="s">
        <v>65</v>
      </c>
      <c r="N44" s="125" t="s">
        <v>6</v>
      </c>
      <c r="O44" s="125"/>
      <c r="P44" s="125"/>
      <c r="Q44" s="125"/>
      <c r="R44" s="120" t="s">
        <v>66</v>
      </c>
      <c r="S44" s="120"/>
    </row>
    <row r="45" spans="1:19" s="1" customFormat="1" ht="46.5" customHeight="1">
      <c r="A45" s="117"/>
      <c r="B45" s="118"/>
      <c r="C45" s="119"/>
      <c r="D45" s="121"/>
      <c r="E45" s="123"/>
      <c r="F45" s="124"/>
      <c r="G45" s="124"/>
      <c r="H45" s="124"/>
      <c r="I45" s="124"/>
      <c r="J45" s="124"/>
      <c r="K45" s="124"/>
      <c r="L45" s="121"/>
      <c r="M45" s="121"/>
      <c r="N45" s="6" t="s">
        <v>8</v>
      </c>
      <c r="O45" s="6" t="s">
        <v>9</v>
      </c>
      <c r="P45" s="6" t="s">
        <v>10</v>
      </c>
      <c r="Q45" s="6" t="s">
        <v>11</v>
      </c>
      <c r="R45" s="6" t="s">
        <v>67</v>
      </c>
      <c r="S45" s="6" t="s">
        <v>68</v>
      </c>
    </row>
    <row r="46" spans="1:19" s="1" customFormat="1" ht="15.75" customHeight="1">
      <c r="A46" s="129" t="s">
        <v>13</v>
      </c>
      <c r="B46" s="129"/>
      <c r="C46" s="129"/>
      <c r="D46" s="9" t="s">
        <v>14</v>
      </c>
      <c r="E46" s="130" t="s">
        <v>15</v>
      </c>
      <c r="F46" s="130"/>
      <c r="G46" s="130"/>
      <c r="H46" s="130"/>
      <c r="I46" s="130"/>
      <c r="J46" s="130"/>
      <c r="K46" s="130"/>
      <c r="L46" s="9" t="s">
        <v>16</v>
      </c>
      <c r="M46" s="9" t="s">
        <v>17</v>
      </c>
      <c r="N46" s="9" t="s">
        <v>18</v>
      </c>
      <c r="O46" s="9" t="s">
        <v>19</v>
      </c>
      <c r="P46" s="9" t="s">
        <v>20</v>
      </c>
      <c r="Q46" s="9" t="s">
        <v>21</v>
      </c>
      <c r="R46" s="9" t="s">
        <v>69</v>
      </c>
      <c r="S46" s="9" t="s">
        <v>70</v>
      </c>
    </row>
    <row r="47" spans="1:19" s="2" customFormat="1" ht="19.5" customHeight="1">
      <c r="A47" s="101" t="s">
        <v>71</v>
      </c>
      <c r="B47" s="101"/>
      <c r="C47" s="101"/>
      <c r="D47" s="11" t="s">
        <v>72</v>
      </c>
      <c r="E47" s="131" t="s">
        <v>24</v>
      </c>
      <c r="F47" s="131"/>
      <c r="G47" s="131"/>
      <c r="H47" s="131"/>
      <c r="I47" s="131"/>
      <c r="J47" s="131"/>
      <c r="K47" s="131"/>
      <c r="L47" s="13"/>
      <c r="M47" s="13"/>
      <c r="N47" s="13"/>
      <c r="O47" s="14">
        <v>0</v>
      </c>
      <c r="P47" s="14">
        <v>0</v>
      </c>
      <c r="Q47" s="13"/>
      <c r="R47" s="13"/>
      <c r="S47" s="15"/>
    </row>
    <row r="48" spans="1:19" s="2" customFormat="1" ht="18" customHeight="1">
      <c r="A48" s="103" t="s">
        <v>25</v>
      </c>
      <c r="B48" s="102"/>
      <c r="C48" s="104"/>
      <c r="D48" s="32"/>
      <c r="E48" s="33">
        <v>951</v>
      </c>
      <c r="F48" s="34" t="s">
        <v>152</v>
      </c>
      <c r="G48" s="133" t="s">
        <v>151</v>
      </c>
      <c r="H48" s="133"/>
      <c r="I48" s="133" t="s">
        <v>151</v>
      </c>
      <c r="J48" s="133"/>
      <c r="K48" s="35" t="s">
        <v>153</v>
      </c>
      <c r="L48" s="85">
        <f>L49+L72+L77+L82+L89+L99+L102+L112+L117+L120</f>
        <v>11102785.539999999</v>
      </c>
      <c r="M48" s="85">
        <f>M49+M72+M77+M82+M89+M99+M102+M112+M117+M120</f>
        <v>11102785.539999999</v>
      </c>
      <c r="N48" s="85">
        <f>N49+N72+N77+N82+N89+N99+N102+N112+N117+N120</f>
        <v>10994355.18</v>
      </c>
      <c r="O48" s="37"/>
      <c r="P48" s="37"/>
      <c r="Q48" s="36">
        <f>N48</f>
        <v>10994355.18</v>
      </c>
      <c r="R48" s="85">
        <f>R49+R72+R77+R82+R89+R99+R102+R110+R112</f>
        <v>108430.36</v>
      </c>
      <c r="S48" s="38">
        <f>R48</f>
        <v>108430.36</v>
      </c>
    </row>
    <row r="49" spans="1:19" s="2" customFormat="1" ht="15.75" customHeight="1">
      <c r="A49" s="103"/>
      <c r="B49" s="102"/>
      <c r="C49" s="104"/>
      <c r="D49" s="32"/>
      <c r="E49" s="39">
        <v>951</v>
      </c>
      <c r="F49" s="40" t="s">
        <v>161</v>
      </c>
      <c r="G49" s="105" t="s">
        <v>151</v>
      </c>
      <c r="H49" s="105"/>
      <c r="I49" s="105" t="s">
        <v>151</v>
      </c>
      <c r="J49" s="105"/>
      <c r="K49" s="41" t="s">
        <v>153</v>
      </c>
      <c r="L49" s="42">
        <f>L50+L53+L59+L61+L63+L65</f>
        <v>3829921.71</v>
      </c>
      <c r="M49" s="42">
        <f>L49</f>
        <v>3829921.71</v>
      </c>
      <c r="N49" s="42">
        <f>N50+N53+N59+N61+N63+N65</f>
        <v>3820628.27</v>
      </c>
      <c r="O49" s="43"/>
      <c r="P49" s="43"/>
      <c r="Q49" s="44">
        <f t="shared" ref="Q49:Q114" si="1">N49</f>
        <v>3820628.27</v>
      </c>
      <c r="R49" s="42">
        <f>R50+R53+R59+R61+R63+R65</f>
        <v>9293.4399999999987</v>
      </c>
      <c r="S49" s="42">
        <f>S50+S53+S59+S61+S63+S65</f>
        <v>9293.4399999999987</v>
      </c>
    </row>
    <row r="50" spans="1:19" s="1" customFormat="1" ht="15.75" customHeight="1">
      <c r="A50" s="111"/>
      <c r="B50" s="111"/>
      <c r="C50" s="111"/>
      <c r="D50" s="32"/>
      <c r="E50" s="45">
        <v>951</v>
      </c>
      <c r="F50" s="46" t="s">
        <v>154</v>
      </c>
      <c r="G50" s="134" t="s">
        <v>151</v>
      </c>
      <c r="H50" s="134"/>
      <c r="I50" s="134" t="s">
        <v>151</v>
      </c>
      <c r="J50" s="134"/>
      <c r="K50" s="47" t="s">
        <v>153</v>
      </c>
      <c r="L50" s="86">
        <f>L51+L52</f>
        <v>653657</v>
      </c>
      <c r="M50" s="86">
        <f>L50</f>
        <v>653657</v>
      </c>
      <c r="N50" s="87">
        <f>N51+N52</f>
        <v>653656.34</v>
      </c>
      <c r="O50" s="88"/>
      <c r="P50" s="88"/>
      <c r="Q50" s="89">
        <f t="shared" si="1"/>
        <v>653656.34</v>
      </c>
      <c r="R50" s="86">
        <f>R51+R52</f>
        <v>0.66</v>
      </c>
      <c r="S50" s="86">
        <f>R50</f>
        <v>0.66</v>
      </c>
    </row>
    <row r="51" spans="1:19" s="2" customFormat="1" ht="21.95" customHeight="1">
      <c r="A51" s="100" t="s">
        <v>73</v>
      </c>
      <c r="B51" s="100"/>
      <c r="C51" s="100"/>
      <c r="D51" s="27"/>
      <c r="E51" s="24">
        <v>951</v>
      </c>
      <c r="F51" s="22" t="s">
        <v>74</v>
      </c>
      <c r="G51" s="102" t="s">
        <v>75</v>
      </c>
      <c r="H51" s="102"/>
      <c r="I51" s="102" t="s">
        <v>76</v>
      </c>
      <c r="J51" s="102"/>
      <c r="K51" s="25" t="s">
        <v>77</v>
      </c>
      <c r="L51" s="86">
        <v>502968</v>
      </c>
      <c r="M51" s="80">
        <f>L51</f>
        <v>502968</v>
      </c>
      <c r="N51" s="80">
        <v>502968</v>
      </c>
      <c r="O51" s="90" t="s">
        <v>31</v>
      </c>
      <c r="P51" s="90" t="s">
        <v>31</v>
      </c>
      <c r="Q51" s="86">
        <v>502968</v>
      </c>
      <c r="R51" s="82"/>
      <c r="S51" s="91"/>
    </row>
    <row r="52" spans="1:19" s="2" customFormat="1" ht="156" customHeight="1">
      <c r="A52" s="100" t="s">
        <v>78</v>
      </c>
      <c r="B52" s="100"/>
      <c r="C52" s="100"/>
      <c r="D52" s="27"/>
      <c r="E52" s="24" t="s">
        <v>1</v>
      </c>
      <c r="F52" s="22" t="s">
        <v>74</v>
      </c>
      <c r="G52" s="102" t="s">
        <v>75</v>
      </c>
      <c r="H52" s="102"/>
      <c r="I52" s="102" t="s">
        <v>76</v>
      </c>
      <c r="J52" s="102"/>
      <c r="K52" s="25" t="s">
        <v>79</v>
      </c>
      <c r="L52" s="80">
        <v>150689</v>
      </c>
      <c r="M52" s="80">
        <f>L52</f>
        <v>150689</v>
      </c>
      <c r="N52" s="80">
        <v>150688.34</v>
      </c>
      <c r="O52" s="90" t="s">
        <v>31</v>
      </c>
      <c r="P52" s="90" t="s">
        <v>31</v>
      </c>
      <c r="Q52" s="89">
        <v>150688.34</v>
      </c>
      <c r="R52" s="82">
        <v>0.66</v>
      </c>
      <c r="S52" s="91">
        <v>0.66</v>
      </c>
    </row>
    <row r="53" spans="1:19" s="2" customFormat="1" ht="19.5" customHeight="1">
      <c r="A53" s="106"/>
      <c r="B53" s="107"/>
      <c r="C53" s="108"/>
      <c r="D53" s="27"/>
      <c r="E53" s="50">
        <v>951</v>
      </c>
      <c r="F53" s="51" t="s">
        <v>155</v>
      </c>
      <c r="G53" s="109" t="s">
        <v>151</v>
      </c>
      <c r="H53" s="109"/>
      <c r="I53" s="109" t="s">
        <v>151</v>
      </c>
      <c r="J53" s="109"/>
      <c r="K53" s="53" t="s">
        <v>153</v>
      </c>
      <c r="L53" s="92">
        <f>L54+L55+L56+L57+L58</f>
        <v>2922910</v>
      </c>
      <c r="M53" s="80">
        <f t="shared" ref="M53:M113" si="2">L53</f>
        <v>2922910</v>
      </c>
      <c r="N53" s="92">
        <f>N54+N55+N56+N57+N58</f>
        <v>2920006.5300000003</v>
      </c>
      <c r="O53" s="93"/>
      <c r="P53" s="93"/>
      <c r="Q53" s="89">
        <f t="shared" si="1"/>
        <v>2920006.5300000003</v>
      </c>
      <c r="R53" s="94">
        <f>R54+R55+R56+R57+R58</f>
        <v>2903.47</v>
      </c>
      <c r="S53" s="91">
        <f>R53</f>
        <v>2903.47</v>
      </c>
    </row>
    <row r="54" spans="1:19" s="2" customFormat="1" ht="21.95" customHeight="1">
      <c r="A54" s="100" t="s">
        <v>73</v>
      </c>
      <c r="B54" s="100"/>
      <c r="C54" s="100"/>
      <c r="D54" s="27"/>
      <c r="E54" s="24" t="s">
        <v>1</v>
      </c>
      <c r="F54" s="22" t="s">
        <v>80</v>
      </c>
      <c r="G54" s="102" t="s">
        <v>75</v>
      </c>
      <c r="H54" s="102"/>
      <c r="I54" s="102" t="s">
        <v>81</v>
      </c>
      <c r="J54" s="102"/>
      <c r="K54" s="25" t="s">
        <v>77</v>
      </c>
      <c r="L54" s="80">
        <v>1123800</v>
      </c>
      <c r="M54" s="80">
        <v>1123800</v>
      </c>
      <c r="N54" s="80">
        <v>1122165</v>
      </c>
      <c r="O54" s="90" t="s">
        <v>31</v>
      </c>
      <c r="P54" s="90" t="s">
        <v>31</v>
      </c>
      <c r="Q54" s="86">
        <v>1122165</v>
      </c>
      <c r="R54" s="80">
        <v>1635</v>
      </c>
      <c r="S54" s="91">
        <v>1635</v>
      </c>
    </row>
    <row r="55" spans="1:19" s="2" customFormat="1" ht="159.75" customHeight="1">
      <c r="A55" s="100" t="s">
        <v>78</v>
      </c>
      <c r="B55" s="100"/>
      <c r="C55" s="100"/>
      <c r="D55" s="27"/>
      <c r="E55" s="24" t="s">
        <v>1</v>
      </c>
      <c r="F55" s="22" t="s">
        <v>80</v>
      </c>
      <c r="G55" s="102" t="s">
        <v>75</v>
      </c>
      <c r="H55" s="102"/>
      <c r="I55" s="102" t="s">
        <v>81</v>
      </c>
      <c r="J55" s="102"/>
      <c r="K55" s="25" t="s">
        <v>79</v>
      </c>
      <c r="L55" s="80">
        <v>330700</v>
      </c>
      <c r="M55" s="80">
        <v>330700</v>
      </c>
      <c r="N55" s="80">
        <v>330226.51</v>
      </c>
      <c r="O55" s="90" t="s">
        <v>31</v>
      </c>
      <c r="P55" s="90" t="s">
        <v>31</v>
      </c>
      <c r="Q55" s="89">
        <v>330226.51</v>
      </c>
      <c r="R55" s="80">
        <v>473.49</v>
      </c>
      <c r="S55" s="91">
        <v>473.49</v>
      </c>
    </row>
    <row r="56" spans="1:19" s="2" customFormat="1" ht="84" customHeight="1">
      <c r="A56" s="100" t="s">
        <v>82</v>
      </c>
      <c r="B56" s="100"/>
      <c r="C56" s="100"/>
      <c r="D56" s="27"/>
      <c r="E56" s="24" t="s">
        <v>1</v>
      </c>
      <c r="F56" s="22" t="s">
        <v>80</v>
      </c>
      <c r="G56" s="102" t="s">
        <v>75</v>
      </c>
      <c r="H56" s="102"/>
      <c r="I56" s="102" t="s">
        <v>81</v>
      </c>
      <c r="J56" s="102"/>
      <c r="K56" s="25" t="s">
        <v>83</v>
      </c>
      <c r="L56" s="80">
        <v>830710</v>
      </c>
      <c r="M56" s="80">
        <v>830710</v>
      </c>
      <c r="N56" s="80">
        <v>829915.02</v>
      </c>
      <c r="O56" s="90" t="s">
        <v>31</v>
      </c>
      <c r="P56" s="90" t="s">
        <v>31</v>
      </c>
      <c r="Q56" s="89">
        <v>829915.02</v>
      </c>
      <c r="R56" s="80">
        <v>794.98</v>
      </c>
      <c r="S56" s="91">
        <v>794.98</v>
      </c>
    </row>
    <row r="57" spans="1:19" s="2" customFormat="1" ht="82.5" customHeight="1">
      <c r="A57" s="100" t="s">
        <v>82</v>
      </c>
      <c r="B57" s="100"/>
      <c r="C57" s="100"/>
      <c r="D57" s="27"/>
      <c r="E57" s="24" t="s">
        <v>1</v>
      </c>
      <c r="F57" s="22" t="s">
        <v>80</v>
      </c>
      <c r="G57" s="102" t="s">
        <v>75</v>
      </c>
      <c r="H57" s="102"/>
      <c r="I57" s="102" t="s">
        <v>87</v>
      </c>
      <c r="J57" s="102"/>
      <c r="K57" s="25" t="s">
        <v>83</v>
      </c>
      <c r="L57" s="80">
        <v>4800</v>
      </c>
      <c r="M57" s="80">
        <v>4800</v>
      </c>
      <c r="N57" s="80">
        <v>4800</v>
      </c>
      <c r="O57" s="90" t="s">
        <v>31</v>
      </c>
      <c r="P57" s="90" t="s">
        <v>31</v>
      </c>
      <c r="Q57" s="86">
        <v>4800</v>
      </c>
      <c r="R57" s="82"/>
      <c r="S57" s="91"/>
    </row>
    <row r="58" spans="1:19" s="2" customFormat="1" ht="84.75" customHeight="1">
      <c r="A58" s="100" t="s">
        <v>82</v>
      </c>
      <c r="B58" s="100"/>
      <c r="C58" s="100"/>
      <c r="D58" s="27"/>
      <c r="E58" s="24" t="s">
        <v>1</v>
      </c>
      <c r="F58" s="22" t="s">
        <v>80</v>
      </c>
      <c r="G58" s="102" t="s">
        <v>75</v>
      </c>
      <c r="H58" s="102"/>
      <c r="I58" s="102">
        <v>71160</v>
      </c>
      <c r="J58" s="102"/>
      <c r="K58" s="25" t="s">
        <v>83</v>
      </c>
      <c r="L58" s="80">
        <v>632900</v>
      </c>
      <c r="M58" s="80">
        <v>632900</v>
      </c>
      <c r="N58" s="80">
        <v>632900</v>
      </c>
      <c r="O58" s="90"/>
      <c r="P58" s="90"/>
      <c r="Q58" s="86">
        <v>632900</v>
      </c>
      <c r="R58" s="82"/>
      <c r="S58" s="91"/>
    </row>
    <row r="59" spans="1:19" s="2" customFormat="1" ht="18" customHeight="1">
      <c r="A59" s="106"/>
      <c r="B59" s="107"/>
      <c r="C59" s="108"/>
      <c r="D59" s="27"/>
      <c r="E59" s="50">
        <v>951</v>
      </c>
      <c r="F59" s="51" t="s">
        <v>156</v>
      </c>
      <c r="G59" s="109" t="s">
        <v>151</v>
      </c>
      <c r="H59" s="109"/>
      <c r="I59" s="109" t="s">
        <v>151</v>
      </c>
      <c r="J59" s="109"/>
      <c r="K59" s="53" t="s">
        <v>153</v>
      </c>
      <c r="L59" s="92">
        <f>L60</f>
        <v>43000</v>
      </c>
      <c r="M59" s="80">
        <f t="shared" si="2"/>
        <v>43000</v>
      </c>
      <c r="N59" s="92">
        <v>43000</v>
      </c>
      <c r="O59" s="93" t="s">
        <v>31</v>
      </c>
      <c r="P59" s="93" t="s">
        <v>31</v>
      </c>
      <c r="Q59" s="86">
        <f t="shared" si="1"/>
        <v>43000</v>
      </c>
      <c r="R59" s="82"/>
      <c r="S59" s="91"/>
    </row>
    <row r="60" spans="1:19" s="2" customFormat="1" ht="36.75" customHeight="1">
      <c r="A60" s="100" t="s">
        <v>88</v>
      </c>
      <c r="B60" s="100"/>
      <c r="C60" s="100"/>
      <c r="D60" s="27"/>
      <c r="E60" s="24" t="s">
        <v>1</v>
      </c>
      <c r="F60" s="22" t="s">
        <v>89</v>
      </c>
      <c r="G60" s="102" t="s">
        <v>90</v>
      </c>
      <c r="H60" s="102"/>
      <c r="I60" s="102" t="s">
        <v>91</v>
      </c>
      <c r="J60" s="102"/>
      <c r="K60" s="25" t="s">
        <v>92</v>
      </c>
      <c r="L60" s="80">
        <v>43000</v>
      </c>
      <c r="M60" s="80">
        <f t="shared" si="2"/>
        <v>43000</v>
      </c>
      <c r="N60" s="80">
        <v>43000</v>
      </c>
      <c r="O60" s="90" t="s">
        <v>31</v>
      </c>
      <c r="P60" s="90" t="s">
        <v>31</v>
      </c>
      <c r="Q60" s="86">
        <f t="shared" si="1"/>
        <v>43000</v>
      </c>
      <c r="R60" s="82"/>
      <c r="S60" s="91"/>
    </row>
    <row r="61" spans="1:19" s="2" customFormat="1" ht="18" customHeight="1">
      <c r="A61" s="126"/>
      <c r="B61" s="127"/>
      <c r="C61" s="128"/>
      <c r="D61" s="27"/>
      <c r="E61" s="24">
        <v>951</v>
      </c>
      <c r="F61" s="83" t="s">
        <v>197</v>
      </c>
      <c r="G61" s="109" t="s">
        <v>151</v>
      </c>
      <c r="H61" s="109"/>
      <c r="I61" s="109" t="s">
        <v>151</v>
      </c>
      <c r="J61" s="109"/>
      <c r="K61" s="53" t="s">
        <v>153</v>
      </c>
      <c r="L61" s="80">
        <f>L62</f>
        <v>107155.71</v>
      </c>
      <c r="M61" s="80">
        <f>M62</f>
        <v>107155.71</v>
      </c>
      <c r="N61" s="80">
        <f>N62</f>
        <v>107155.71</v>
      </c>
      <c r="O61" s="90"/>
      <c r="P61" s="90"/>
      <c r="Q61" s="86">
        <f>Q62</f>
        <v>107155.71</v>
      </c>
      <c r="R61" s="82"/>
      <c r="S61" s="91"/>
    </row>
    <row r="62" spans="1:19" s="2" customFormat="1" ht="18" customHeight="1">
      <c r="A62" s="106" t="s">
        <v>196</v>
      </c>
      <c r="B62" s="107"/>
      <c r="C62" s="108"/>
      <c r="D62" s="27"/>
      <c r="E62" s="24">
        <v>951</v>
      </c>
      <c r="F62" s="83" t="s">
        <v>197</v>
      </c>
      <c r="G62" s="102">
        <v>99000</v>
      </c>
      <c r="H62" s="102"/>
      <c r="I62" s="102">
        <v>90070</v>
      </c>
      <c r="J62" s="102"/>
      <c r="K62" s="25">
        <v>880</v>
      </c>
      <c r="L62" s="80">
        <v>107155.71</v>
      </c>
      <c r="M62" s="80">
        <v>107155.71</v>
      </c>
      <c r="N62" s="80">
        <v>107155.71</v>
      </c>
      <c r="O62" s="90"/>
      <c r="P62" s="90"/>
      <c r="Q62" s="86">
        <v>107155.71</v>
      </c>
      <c r="R62" s="82"/>
      <c r="S62" s="91"/>
    </row>
    <row r="63" spans="1:19" s="2" customFormat="1" ht="18" customHeight="1">
      <c r="A63" s="106"/>
      <c r="B63" s="107"/>
      <c r="C63" s="108"/>
      <c r="D63" s="27"/>
      <c r="E63" s="50">
        <v>951</v>
      </c>
      <c r="F63" s="51" t="s">
        <v>157</v>
      </c>
      <c r="G63" s="109" t="s">
        <v>151</v>
      </c>
      <c r="H63" s="109"/>
      <c r="I63" s="109" t="s">
        <v>151</v>
      </c>
      <c r="J63" s="109"/>
      <c r="K63" s="53" t="s">
        <v>153</v>
      </c>
      <c r="L63" s="92">
        <f>L64</f>
        <v>5000</v>
      </c>
      <c r="M63" s="80">
        <f t="shared" si="2"/>
        <v>5000</v>
      </c>
      <c r="N63" s="92">
        <v>0</v>
      </c>
      <c r="O63" s="93"/>
      <c r="P63" s="93"/>
      <c r="Q63" s="86">
        <f t="shared" si="1"/>
        <v>0</v>
      </c>
      <c r="R63" s="94">
        <f>R64</f>
        <v>5000</v>
      </c>
      <c r="S63" s="91">
        <f>R63</f>
        <v>5000</v>
      </c>
    </row>
    <row r="64" spans="1:19" s="2" customFormat="1" ht="16.5" customHeight="1">
      <c r="A64" s="100" t="s">
        <v>93</v>
      </c>
      <c r="B64" s="100"/>
      <c r="C64" s="100"/>
      <c r="D64" s="27"/>
      <c r="E64" s="24" t="s">
        <v>1</v>
      </c>
      <c r="F64" s="22" t="s">
        <v>94</v>
      </c>
      <c r="G64" s="102" t="s">
        <v>90</v>
      </c>
      <c r="H64" s="102"/>
      <c r="I64" s="102" t="s">
        <v>95</v>
      </c>
      <c r="J64" s="102"/>
      <c r="K64" s="25" t="s">
        <v>96</v>
      </c>
      <c r="L64" s="80">
        <v>5000</v>
      </c>
      <c r="M64" s="80">
        <f t="shared" si="2"/>
        <v>5000</v>
      </c>
      <c r="N64" s="82">
        <v>0</v>
      </c>
      <c r="O64" s="90"/>
      <c r="P64" s="90"/>
      <c r="Q64" s="86">
        <f t="shared" si="1"/>
        <v>0</v>
      </c>
      <c r="R64" s="80">
        <v>5000</v>
      </c>
      <c r="S64" s="91">
        <f>R64</f>
        <v>5000</v>
      </c>
    </row>
    <row r="65" spans="1:19" s="2" customFormat="1" ht="15.75" customHeight="1">
      <c r="A65" s="106"/>
      <c r="B65" s="107"/>
      <c r="C65" s="108"/>
      <c r="D65" s="27"/>
      <c r="E65" s="50">
        <v>951</v>
      </c>
      <c r="F65" s="51" t="s">
        <v>158</v>
      </c>
      <c r="G65" s="109" t="s">
        <v>151</v>
      </c>
      <c r="H65" s="109"/>
      <c r="I65" s="109" t="s">
        <v>151</v>
      </c>
      <c r="J65" s="109"/>
      <c r="K65" s="53" t="s">
        <v>153</v>
      </c>
      <c r="L65" s="92">
        <f>L66+L67+L68+L69+L70+L71</f>
        <v>98199</v>
      </c>
      <c r="M65" s="80">
        <f t="shared" si="2"/>
        <v>98199</v>
      </c>
      <c r="N65" s="92">
        <f>N66+N67+N68+N69+N70+N71</f>
        <v>96809.69</v>
      </c>
      <c r="O65" s="93"/>
      <c r="P65" s="93"/>
      <c r="Q65" s="86">
        <f t="shared" si="1"/>
        <v>96809.69</v>
      </c>
      <c r="R65" s="92">
        <f>R66+R67+R68+R69+R70+R71</f>
        <v>1389.31</v>
      </c>
      <c r="S65" s="91">
        <f>R65</f>
        <v>1389.31</v>
      </c>
    </row>
    <row r="66" spans="1:19" s="2" customFormat="1" ht="56.25" customHeight="1">
      <c r="A66" s="100" t="s">
        <v>97</v>
      </c>
      <c r="B66" s="100"/>
      <c r="C66" s="100"/>
      <c r="D66" s="27"/>
      <c r="E66" s="24" t="s">
        <v>1</v>
      </c>
      <c r="F66" s="22" t="s">
        <v>98</v>
      </c>
      <c r="G66" s="102" t="s">
        <v>90</v>
      </c>
      <c r="H66" s="102"/>
      <c r="I66" s="102" t="s">
        <v>99</v>
      </c>
      <c r="J66" s="102"/>
      <c r="K66" s="25" t="s">
        <v>100</v>
      </c>
      <c r="L66" s="80">
        <v>78318</v>
      </c>
      <c r="M66" s="80">
        <f t="shared" si="2"/>
        <v>78318</v>
      </c>
      <c r="N66" s="80">
        <v>78318</v>
      </c>
      <c r="O66" s="90"/>
      <c r="P66" s="90"/>
      <c r="Q66" s="86">
        <v>78318</v>
      </c>
      <c r="R66" s="82"/>
      <c r="S66" s="91"/>
    </row>
    <row r="67" spans="1:19" s="2" customFormat="1" ht="36" customHeight="1">
      <c r="A67" s="106" t="s">
        <v>84</v>
      </c>
      <c r="B67" s="107"/>
      <c r="C67" s="108"/>
      <c r="D67" s="27"/>
      <c r="E67" s="24">
        <v>951</v>
      </c>
      <c r="F67" s="22" t="s">
        <v>98</v>
      </c>
      <c r="G67" s="102">
        <v>99000</v>
      </c>
      <c r="H67" s="102"/>
      <c r="I67" s="102">
        <v>80020</v>
      </c>
      <c r="J67" s="102"/>
      <c r="K67" s="25">
        <v>852</v>
      </c>
      <c r="L67" s="80">
        <v>5106</v>
      </c>
      <c r="M67" s="80">
        <v>5106</v>
      </c>
      <c r="N67" s="80">
        <v>5106</v>
      </c>
      <c r="O67" s="90"/>
      <c r="P67" s="90"/>
      <c r="Q67" s="86">
        <v>5106</v>
      </c>
      <c r="R67" s="82"/>
      <c r="S67" s="91"/>
    </row>
    <row r="68" spans="1:19" s="2" customFormat="1" ht="20.25" customHeight="1">
      <c r="A68" s="100" t="s">
        <v>85</v>
      </c>
      <c r="B68" s="100"/>
      <c r="C68" s="100"/>
      <c r="D68" s="27"/>
      <c r="E68" s="24" t="s">
        <v>1</v>
      </c>
      <c r="F68" s="22" t="s">
        <v>98</v>
      </c>
      <c r="G68" s="102" t="s">
        <v>90</v>
      </c>
      <c r="H68" s="102"/>
      <c r="I68" s="102" t="s">
        <v>101</v>
      </c>
      <c r="J68" s="102"/>
      <c r="K68" s="25" t="s">
        <v>86</v>
      </c>
      <c r="L68" s="28">
        <v>3000</v>
      </c>
      <c r="M68" s="28">
        <v>3000</v>
      </c>
      <c r="N68" s="28">
        <v>2496</v>
      </c>
      <c r="O68" s="29"/>
      <c r="P68" s="29"/>
      <c r="Q68" s="48">
        <v>2496</v>
      </c>
      <c r="R68" s="30">
        <v>504</v>
      </c>
      <c r="S68" s="49">
        <v>504</v>
      </c>
    </row>
    <row r="69" spans="1:19" s="2" customFormat="1" ht="82.5" customHeight="1">
      <c r="A69" s="100" t="s">
        <v>82</v>
      </c>
      <c r="B69" s="100"/>
      <c r="C69" s="100"/>
      <c r="D69" s="27"/>
      <c r="E69" s="24" t="s">
        <v>1</v>
      </c>
      <c r="F69" s="22" t="s">
        <v>98</v>
      </c>
      <c r="G69" s="102" t="s">
        <v>90</v>
      </c>
      <c r="H69" s="102"/>
      <c r="I69" s="102" t="s">
        <v>102</v>
      </c>
      <c r="J69" s="102"/>
      <c r="K69" s="25" t="s">
        <v>83</v>
      </c>
      <c r="L69" s="28">
        <v>3000</v>
      </c>
      <c r="M69" s="28">
        <v>3000</v>
      </c>
      <c r="N69" s="28">
        <v>3000</v>
      </c>
      <c r="O69" s="29"/>
      <c r="P69" s="29"/>
      <c r="Q69" s="48">
        <v>3000</v>
      </c>
      <c r="R69" s="28"/>
      <c r="S69" s="49"/>
    </row>
    <row r="70" spans="1:19" s="2" customFormat="1" ht="39" customHeight="1">
      <c r="A70" s="106" t="s">
        <v>84</v>
      </c>
      <c r="B70" s="107"/>
      <c r="C70" s="108"/>
      <c r="D70" s="27"/>
      <c r="E70" s="24">
        <v>951</v>
      </c>
      <c r="F70" s="22">
        <v>113</v>
      </c>
      <c r="G70" s="102">
        <v>99000</v>
      </c>
      <c r="H70" s="102"/>
      <c r="I70" s="102">
        <v>80050</v>
      </c>
      <c r="J70" s="102"/>
      <c r="K70" s="25">
        <v>852</v>
      </c>
      <c r="L70" s="28">
        <v>2850</v>
      </c>
      <c r="M70" s="28">
        <v>2850</v>
      </c>
      <c r="N70" s="28">
        <v>2850</v>
      </c>
      <c r="O70" s="29"/>
      <c r="P70" s="29"/>
      <c r="Q70" s="48">
        <v>2850</v>
      </c>
      <c r="R70" s="84">
        <v>885.31</v>
      </c>
      <c r="S70" s="49">
        <v>885.31</v>
      </c>
    </row>
    <row r="71" spans="1:19" s="2" customFormat="1" ht="20.25" customHeight="1">
      <c r="A71" s="100" t="s">
        <v>85</v>
      </c>
      <c r="B71" s="100"/>
      <c r="C71" s="100"/>
      <c r="D71" s="27"/>
      <c r="E71" s="24" t="s">
        <v>1</v>
      </c>
      <c r="F71" s="22" t="s">
        <v>98</v>
      </c>
      <c r="G71" s="102" t="s">
        <v>90</v>
      </c>
      <c r="H71" s="102"/>
      <c r="I71" s="102" t="s">
        <v>102</v>
      </c>
      <c r="J71" s="102"/>
      <c r="K71" s="25" t="s">
        <v>86</v>
      </c>
      <c r="L71" s="30">
        <v>5925</v>
      </c>
      <c r="M71" s="28">
        <v>5925</v>
      </c>
      <c r="N71" s="30">
        <v>5039.6899999999996</v>
      </c>
      <c r="O71" s="29"/>
      <c r="P71" s="29"/>
      <c r="Q71" s="48">
        <v>5039.6899999999996</v>
      </c>
      <c r="R71" s="57"/>
      <c r="S71" s="49"/>
    </row>
    <row r="72" spans="1:19" s="2" customFormat="1" ht="16.5" customHeight="1">
      <c r="A72" s="106"/>
      <c r="B72" s="107"/>
      <c r="C72" s="108"/>
      <c r="D72" s="27"/>
      <c r="E72" s="58">
        <v>951</v>
      </c>
      <c r="F72" s="59" t="s">
        <v>162</v>
      </c>
      <c r="G72" s="138" t="s">
        <v>151</v>
      </c>
      <c r="H72" s="138"/>
      <c r="I72" s="138" t="s">
        <v>151</v>
      </c>
      <c r="J72" s="138"/>
      <c r="K72" s="61" t="s">
        <v>153</v>
      </c>
      <c r="L72" s="62">
        <f>L73</f>
        <v>97600</v>
      </c>
      <c r="M72" s="28">
        <f t="shared" si="2"/>
        <v>97600</v>
      </c>
      <c r="N72" s="62">
        <f>N73</f>
        <v>97600</v>
      </c>
      <c r="O72" s="63"/>
      <c r="P72" s="63"/>
      <c r="Q72" s="64">
        <f t="shared" si="1"/>
        <v>97600</v>
      </c>
      <c r="R72" s="65"/>
      <c r="S72" s="66"/>
    </row>
    <row r="73" spans="1:19" s="2" customFormat="1" ht="16.5" customHeight="1">
      <c r="A73" s="106"/>
      <c r="B73" s="107"/>
      <c r="C73" s="108"/>
      <c r="D73" s="27"/>
      <c r="E73" s="50">
        <v>951</v>
      </c>
      <c r="F73" s="52" t="s">
        <v>159</v>
      </c>
      <c r="G73" s="109" t="s">
        <v>151</v>
      </c>
      <c r="H73" s="109"/>
      <c r="I73" s="109" t="s">
        <v>151</v>
      </c>
      <c r="J73" s="109"/>
      <c r="K73" s="53" t="s">
        <v>153</v>
      </c>
      <c r="L73" s="94">
        <f>L74+L75+L76</f>
        <v>97600</v>
      </c>
      <c r="M73" s="28">
        <f t="shared" si="2"/>
        <v>97600</v>
      </c>
      <c r="N73" s="56">
        <f>N74+N75+N76</f>
        <v>97600</v>
      </c>
      <c r="O73" s="55"/>
      <c r="P73" s="55"/>
      <c r="Q73" s="67">
        <f t="shared" si="1"/>
        <v>97600</v>
      </c>
      <c r="R73" s="65"/>
      <c r="S73" s="66"/>
    </row>
    <row r="74" spans="1:19" s="2" customFormat="1" ht="21.95" customHeight="1">
      <c r="A74" s="100" t="s">
        <v>73</v>
      </c>
      <c r="B74" s="100"/>
      <c r="C74" s="100"/>
      <c r="D74" s="27"/>
      <c r="E74" s="24" t="s">
        <v>1</v>
      </c>
      <c r="F74" s="22" t="s">
        <v>103</v>
      </c>
      <c r="G74" s="102" t="s">
        <v>90</v>
      </c>
      <c r="H74" s="102"/>
      <c r="I74" s="102" t="s">
        <v>104</v>
      </c>
      <c r="J74" s="102"/>
      <c r="K74" s="25" t="s">
        <v>77</v>
      </c>
      <c r="L74" s="28">
        <v>53772</v>
      </c>
      <c r="M74" s="28">
        <v>53772</v>
      </c>
      <c r="N74" s="28">
        <v>53772</v>
      </c>
      <c r="O74" s="29"/>
      <c r="P74" s="29"/>
      <c r="Q74" s="67">
        <v>53772</v>
      </c>
      <c r="R74" s="65"/>
      <c r="S74" s="66"/>
    </row>
    <row r="75" spans="1:19" s="2" customFormat="1" ht="159.75" customHeight="1">
      <c r="A75" s="100" t="s">
        <v>78</v>
      </c>
      <c r="B75" s="100"/>
      <c r="C75" s="100"/>
      <c r="D75" s="27"/>
      <c r="E75" s="24" t="s">
        <v>1</v>
      </c>
      <c r="F75" s="22" t="s">
        <v>159</v>
      </c>
      <c r="G75" s="102">
        <v>99000</v>
      </c>
      <c r="H75" s="102"/>
      <c r="I75" s="102">
        <v>51180</v>
      </c>
      <c r="J75" s="102"/>
      <c r="K75" s="25" t="s">
        <v>79</v>
      </c>
      <c r="L75" s="28">
        <v>16239.15</v>
      </c>
      <c r="M75" s="28">
        <v>16239.15</v>
      </c>
      <c r="N75" s="28">
        <v>16239.15</v>
      </c>
      <c r="O75" s="29"/>
      <c r="P75" s="29"/>
      <c r="Q75" s="67">
        <v>16239.15</v>
      </c>
      <c r="R75" s="65"/>
      <c r="S75" s="66"/>
    </row>
    <row r="76" spans="1:19" s="2" customFormat="1" ht="80.25" customHeight="1">
      <c r="A76" s="106" t="s">
        <v>82</v>
      </c>
      <c r="B76" s="107"/>
      <c r="C76" s="108"/>
      <c r="D76" s="27"/>
      <c r="E76" s="24">
        <v>951</v>
      </c>
      <c r="F76" s="22" t="s">
        <v>159</v>
      </c>
      <c r="G76" s="102">
        <v>99000</v>
      </c>
      <c r="H76" s="102"/>
      <c r="I76" s="102">
        <v>51180</v>
      </c>
      <c r="J76" s="102"/>
      <c r="K76" s="25">
        <v>244</v>
      </c>
      <c r="L76" s="28">
        <v>27588.85</v>
      </c>
      <c r="M76" s="28">
        <v>27588.85</v>
      </c>
      <c r="N76" s="28">
        <v>27588.85</v>
      </c>
      <c r="O76" s="29"/>
      <c r="P76" s="29"/>
      <c r="Q76" s="67">
        <v>27588.85</v>
      </c>
      <c r="R76" s="65"/>
      <c r="S76" s="66"/>
    </row>
    <row r="77" spans="1:19" s="2" customFormat="1" ht="17.25" customHeight="1">
      <c r="A77" s="106"/>
      <c r="B77" s="107"/>
      <c r="C77" s="108"/>
      <c r="D77" s="27"/>
      <c r="E77" s="58">
        <v>951</v>
      </c>
      <c r="F77" s="60" t="s">
        <v>163</v>
      </c>
      <c r="G77" s="138" t="s">
        <v>151</v>
      </c>
      <c r="H77" s="138"/>
      <c r="I77" s="138" t="s">
        <v>151</v>
      </c>
      <c r="J77" s="138"/>
      <c r="K77" s="61" t="s">
        <v>153</v>
      </c>
      <c r="L77" s="95">
        <f>L78</f>
        <v>32000</v>
      </c>
      <c r="M77" s="28">
        <f t="shared" si="2"/>
        <v>32000</v>
      </c>
      <c r="N77" s="68">
        <f>N78</f>
        <v>32000</v>
      </c>
      <c r="O77" s="63"/>
      <c r="P77" s="63"/>
      <c r="Q77" s="64">
        <f t="shared" si="1"/>
        <v>32000</v>
      </c>
      <c r="R77" s="65"/>
      <c r="S77" s="66"/>
    </row>
    <row r="78" spans="1:19" s="2" customFormat="1" ht="18" customHeight="1">
      <c r="A78" s="106"/>
      <c r="B78" s="107"/>
      <c r="C78" s="108"/>
      <c r="D78" s="27"/>
      <c r="E78" s="50">
        <v>951</v>
      </c>
      <c r="F78" s="52" t="s">
        <v>160</v>
      </c>
      <c r="G78" s="109" t="s">
        <v>151</v>
      </c>
      <c r="H78" s="109"/>
      <c r="I78" s="109" t="s">
        <v>151</v>
      </c>
      <c r="J78" s="109"/>
      <c r="K78" s="53" t="s">
        <v>153</v>
      </c>
      <c r="L78" s="92">
        <f>L79+L80+L81</f>
        <v>32000</v>
      </c>
      <c r="M78" s="28">
        <f t="shared" si="2"/>
        <v>32000</v>
      </c>
      <c r="N78" s="54">
        <f>N79+N80+N81</f>
        <v>32000</v>
      </c>
      <c r="O78" s="55"/>
      <c r="P78" s="55"/>
      <c r="Q78" s="67">
        <f t="shared" si="1"/>
        <v>32000</v>
      </c>
      <c r="R78" s="65"/>
      <c r="S78" s="66"/>
    </row>
    <row r="79" spans="1:19" s="2" customFormat="1" ht="86.25" customHeight="1">
      <c r="A79" s="100" t="s">
        <v>82</v>
      </c>
      <c r="B79" s="100"/>
      <c r="C79" s="100"/>
      <c r="D79" s="27"/>
      <c r="E79" s="24" t="s">
        <v>1</v>
      </c>
      <c r="F79" s="22" t="s">
        <v>105</v>
      </c>
      <c r="G79" s="102" t="s">
        <v>106</v>
      </c>
      <c r="H79" s="102"/>
      <c r="I79" s="102" t="s">
        <v>107</v>
      </c>
      <c r="J79" s="102"/>
      <c r="K79" s="25" t="s">
        <v>83</v>
      </c>
      <c r="L79" s="80">
        <v>20000</v>
      </c>
      <c r="M79" s="28">
        <v>20000</v>
      </c>
      <c r="N79" s="28">
        <v>20000</v>
      </c>
      <c r="O79" s="29"/>
      <c r="P79" s="29"/>
      <c r="Q79" s="67">
        <v>20000</v>
      </c>
      <c r="R79" s="65"/>
      <c r="S79" s="66"/>
    </row>
    <row r="80" spans="1:19" s="2" customFormat="1" ht="81" customHeight="1">
      <c r="A80" s="100" t="s">
        <v>82</v>
      </c>
      <c r="B80" s="100"/>
      <c r="C80" s="100"/>
      <c r="D80" s="27"/>
      <c r="E80" s="24" t="s">
        <v>1</v>
      </c>
      <c r="F80" s="22" t="s">
        <v>105</v>
      </c>
      <c r="G80" s="102" t="s">
        <v>108</v>
      </c>
      <c r="H80" s="102"/>
      <c r="I80" s="102" t="s">
        <v>109</v>
      </c>
      <c r="J80" s="102"/>
      <c r="K80" s="25" t="s">
        <v>83</v>
      </c>
      <c r="L80" s="80">
        <v>2000</v>
      </c>
      <c r="M80" s="28">
        <f t="shared" si="2"/>
        <v>2000</v>
      </c>
      <c r="N80" s="28">
        <v>2000</v>
      </c>
      <c r="O80" s="29"/>
      <c r="P80" s="29"/>
      <c r="Q80" s="67">
        <f t="shared" si="1"/>
        <v>2000</v>
      </c>
      <c r="R80" s="65"/>
      <c r="S80" s="66"/>
    </row>
    <row r="81" spans="1:19" s="2" customFormat="1" ht="38.25" customHeight="1">
      <c r="A81" s="100" t="s">
        <v>88</v>
      </c>
      <c r="B81" s="100"/>
      <c r="C81" s="100"/>
      <c r="D81" s="27"/>
      <c r="E81" s="24" t="s">
        <v>1</v>
      </c>
      <c r="F81" s="22" t="s">
        <v>105</v>
      </c>
      <c r="G81" s="102" t="s">
        <v>90</v>
      </c>
      <c r="H81" s="102"/>
      <c r="I81" s="102" t="s">
        <v>91</v>
      </c>
      <c r="J81" s="102"/>
      <c r="K81" s="25" t="s">
        <v>92</v>
      </c>
      <c r="L81" s="80">
        <v>10000</v>
      </c>
      <c r="M81" s="28">
        <f t="shared" si="2"/>
        <v>10000</v>
      </c>
      <c r="N81" s="28">
        <v>10000</v>
      </c>
      <c r="O81" s="29"/>
      <c r="P81" s="29"/>
      <c r="Q81" s="67">
        <f t="shared" si="1"/>
        <v>10000</v>
      </c>
      <c r="R81" s="65"/>
      <c r="S81" s="66"/>
    </row>
    <row r="82" spans="1:19" s="2" customFormat="1" ht="16.5" customHeight="1">
      <c r="A82" s="106"/>
      <c r="B82" s="107"/>
      <c r="C82" s="108"/>
      <c r="D82" s="27"/>
      <c r="E82" s="58">
        <v>951</v>
      </c>
      <c r="F82" s="60" t="s">
        <v>164</v>
      </c>
      <c r="G82" s="138" t="s">
        <v>151</v>
      </c>
      <c r="H82" s="138"/>
      <c r="I82" s="138" t="s">
        <v>151</v>
      </c>
      <c r="J82" s="138"/>
      <c r="K82" s="61" t="s">
        <v>153</v>
      </c>
      <c r="L82" s="95">
        <f>L83+L87</f>
        <v>2712221.67</v>
      </c>
      <c r="M82" s="28">
        <f t="shared" si="2"/>
        <v>2712221.67</v>
      </c>
      <c r="N82" s="68">
        <f>N83+N87</f>
        <v>2691250.5800000005</v>
      </c>
      <c r="O82" s="63"/>
      <c r="P82" s="63"/>
      <c r="Q82" s="64">
        <f t="shared" si="1"/>
        <v>2691250.5800000005</v>
      </c>
      <c r="R82" s="65">
        <f>R83+R87</f>
        <v>20971.09</v>
      </c>
      <c r="S82" s="66">
        <f>S83+S87</f>
        <v>20971.09</v>
      </c>
    </row>
    <row r="83" spans="1:19" s="2" customFormat="1" ht="21.75" customHeight="1">
      <c r="A83" s="106"/>
      <c r="B83" s="107"/>
      <c r="C83" s="108"/>
      <c r="D83" s="27"/>
      <c r="E83" s="50">
        <v>951</v>
      </c>
      <c r="F83" s="52" t="s">
        <v>165</v>
      </c>
      <c r="G83" s="109" t="s">
        <v>151</v>
      </c>
      <c r="H83" s="109"/>
      <c r="I83" s="109" t="s">
        <v>151</v>
      </c>
      <c r="J83" s="109"/>
      <c r="K83" s="53" t="s">
        <v>153</v>
      </c>
      <c r="L83" s="92">
        <f>L84+L85+L86</f>
        <v>2562797.5499999998</v>
      </c>
      <c r="M83" s="28">
        <f>M84+M85+M86</f>
        <v>2562797.5499999998</v>
      </c>
      <c r="N83" s="54">
        <f>N84+N85+N86</f>
        <v>2541826.4600000004</v>
      </c>
      <c r="O83" s="55"/>
      <c r="P83" s="55"/>
      <c r="Q83" s="48">
        <f>Q84+Q85+Q86</f>
        <v>2541826.4600000004</v>
      </c>
      <c r="R83" s="26">
        <f>R84+R85+R86</f>
        <v>20971.09</v>
      </c>
      <c r="S83" s="49">
        <f>S84+S85+S86</f>
        <v>20971.09</v>
      </c>
    </row>
    <row r="84" spans="1:19" s="2" customFormat="1" ht="81.75" customHeight="1">
      <c r="A84" s="100" t="s">
        <v>82</v>
      </c>
      <c r="B84" s="100"/>
      <c r="C84" s="100"/>
      <c r="D84" s="27"/>
      <c r="E84" s="24" t="s">
        <v>1</v>
      </c>
      <c r="F84" s="22" t="s">
        <v>110</v>
      </c>
      <c r="G84" s="102" t="s">
        <v>111</v>
      </c>
      <c r="H84" s="102"/>
      <c r="I84" s="102" t="s">
        <v>112</v>
      </c>
      <c r="J84" s="102"/>
      <c r="K84" s="25" t="s">
        <v>83</v>
      </c>
      <c r="L84" s="80">
        <v>1512337.55</v>
      </c>
      <c r="M84" s="28">
        <f t="shared" si="2"/>
        <v>1512337.55</v>
      </c>
      <c r="N84" s="28">
        <v>1491591.82</v>
      </c>
      <c r="O84" s="29"/>
      <c r="P84" s="29"/>
      <c r="Q84" s="48">
        <v>1491591.82</v>
      </c>
      <c r="R84" s="28">
        <v>20745.73</v>
      </c>
      <c r="S84" s="49">
        <v>20745.73</v>
      </c>
    </row>
    <row r="85" spans="1:19" s="2" customFormat="1" ht="83.25" customHeight="1">
      <c r="A85" s="100" t="s">
        <v>82</v>
      </c>
      <c r="B85" s="100"/>
      <c r="C85" s="100"/>
      <c r="D85" s="27"/>
      <c r="E85" s="24" t="s">
        <v>1</v>
      </c>
      <c r="F85" s="22" t="s">
        <v>110</v>
      </c>
      <c r="G85" s="102">
        <v>99000</v>
      </c>
      <c r="H85" s="102"/>
      <c r="I85" s="102">
        <v>71740</v>
      </c>
      <c r="J85" s="102"/>
      <c r="K85" s="25">
        <v>244</v>
      </c>
      <c r="L85" s="80">
        <v>1049000</v>
      </c>
      <c r="M85" s="28">
        <v>1049000</v>
      </c>
      <c r="N85" s="28">
        <v>1049000</v>
      </c>
      <c r="O85" s="29"/>
      <c r="P85" s="29"/>
      <c r="Q85" s="48">
        <v>1049000</v>
      </c>
      <c r="R85" s="28"/>
      <c r="S85" s="49"/>
    </row>
    <row r="86" spans="1:19" s="2" customFormat="1" ht="82.5" customHeight="1">
      <c r="A86" s="100" t="s">
        <v>82</v>
      </c>
      <c r="B86" s="100"/>
      <c r="C86" s="100"/>
      <c r="D86" s="27"/>
      <c r="E86" s="24" t="s">
        <v>1</v>
      </c>
      <c r="F86" s="22" t="s">
        <v>110</v>
      </c>
      <c r="G86" s="102">
        <v>99000</v>
      </c>
      <c r="H86" s="102"/>
      <c r="I86" s="102">
        <v>90080</v>
      </c>
      <c r="J86" s="102"/>
      <c r="K86" s="25">
        <v>540</v>
      </c>
      <c r="L86" s="80">
        <v>1460</v>
      </c>
      <c r="M86" s="28">
        <v>1460</v>
      </c>
      <c r="N86" s="28">
        <v>1234.6400000000001</v>
      </c>
      <c r="O86" s="29"/>
      <c r="P86" s="29"/>
      <c r="Q86" s="48">
        <v>1234.6400000000001</v>
      </c>
      <c r="R86" s="28">
        <v>225.36</v>
      </c>
      <c r="S86" s="49">
        <v>225.36</v>
      </c>
    </row>
    <row r="87" spans="1:19" s="2" customFormat="1" ht="83.25" customHeight="1">
      <c r="A87" s="100" t="s">
        <v>82</v>
      </c>
      <c r="B87" s="100"/>
      <c r="C87" s="100"/>
      <c r="D87" s="27"/>
      <c r="E87" s="24" t="s">
        <v>1</v>
      </c>
      <c r="F87" s="22" t="s">
        <v>113</v>
      </c>
      <c r="G87" s="109" t="s">
        <v>151</v>
      </c>
      <c r="H87" s="109"/>
      <c r="I87" s="109" t="s">
        <v>151</v>
      </c>
      <c r="J87" s="109"/>
      <c r="K87" s="53" t="s">
        <v>153</v>
      </c>
      <c r="L87" s="80">
        <f>L88</f>
        <v>149424.12</v>
      </c>
      <c r="M87" s="28">
        <f t="shared" si="2"/>
        <v>149424.12</v>
      </c>
      <c r="N87" s="28">
        <f>N88</f>
        <v>149424.12</v>
      </c>
      <c r="O87" s="29"/>
      <c r="P87" s="29"/>
      <c r="Q87" s="48">
        <f t="shared" si="1"/>
        <v>149424.12</v>
      </c>
      <c r="R87" s="54"/>
      <c r="S87" s="49"/>
    </row>
    <row r="88" spans="1:19" s="2" customFormat="1" ht="80.25" customHeight="1">
      <c r="A88" s="100" t="s">
        <v>82</v>
      </c>
      <c r="B88" s="100"/>
      <c r="C88" s="100"/>
      <c r="D88" s="27"/>
      <c r="E88" s="24" t="s">
        <v>1</v>
      </c>
      <c r="F88" s="22" t="s">
        <v>113</v>
      </c>
      <c r="G88" s="102" t="s">
        <v>90</v>
      </c>
      <c r="H88" s="102"/>
      <c r="I88" s="102">
        <v>20310</v>
      </c>
      <c r="J88" s="102"/>
      <c r="K88" s="25" t="s">
        <v>83</v>
      </c>
      <c r="L88" s="80">
        <v>149424.12</v>
      </c>
      <c r="M88" s="28">
        <v>149424.12</v>
      </c>
      <c r="N88" s="28">
        <v>149424.12</v>
      </c>
      <c r="O88" s="29"/>
      <c r="P88" s="29"/>
      <c r="Q88" s="48">
        <v>149424.12</v>
      </c>
      <c r="R88" s="54"/>
      <c r="S88" s="49"/>
    </row>
    <row r="89" spans="1:19" s="2" customFormat="1" ht="18" customHeight="1">
      <c r="A89" s="106"/>
      <c r="B89" s="107"/>
      <c r="C89" s="108"/>
      <c r="D89" s="27"/>
      <c r="E89" s="58">
        <v>951</v>
      </c>
      <c r="F89" s="60" t="s">
        <v>166</v>
      </c>
      <c r="G89" s="138" t="s">
        <v>151</v>
      </c>
      <c r="H89" s="138"/>
      <c r="I89" s="138" t="s">
        <v>151</v>
      </c>
      <c r="J89" s="138"/>
      <c r="K89" s="61" t="s">
        <v>153</v>
      </c>
      <c r="L89" s="95">
        <f>L90+L92</f>
        <v>1796882.1099999999</v>
      </c>
      <c r="M89" s="28">
        <f t="shared" si="2"/>
        <v>1796882.1099999999</v>
      </c>
      <c r="N89" s="68">
        <f>N90+N92</f>
        <v>1736579.98</v>
      </c>
      <c r="O89" s="63"/>
      <c r="P89" s="63"/>
      <c r="Q89" s="44">
        <f t="shared" si="1"/>
        <v>1736579.98</v>
      </c>
      <c r="R89" s="54">
        <f>R90+R92</f>
        <v>60302.130000000005</v>
      </c>
      <c r="S89" s="49">
        <f>S90+S92</f>
        <v>60302.130000000005</v>
      </c>
    </row>
    <row r="90" spans="1:19" s="2" customFormat="1" ht="15.75" customHeight="1">
      <c r="A90" s="106"/>
      <c r="B90" s="107"/>
      <c r="C90" s="108"/>
      <c r="D90" s="27"/>
      <c r="E90" s="50">
        <v>951</v>
      </c>
      <c r="F90" s="52" t="s">
        <v>170</v>
      </c>
      <c r="G90" s="109" t="s">
        <v>151</v>
      </c>
      <c r="H90" s="109"/>
      <c r="I90" s="109" t="s">
        <v>151</v>
      </c>
      <c r="J90" s="109"/>
      <c r="K90" s="53" t="s">
        <v>153</v>
      </c>
      <c r="L90" s="92">
        <f>L91</f>
        <v>362416</v>
      </c>
      <c r="M90" s="28">
        <f t="shared" si="2"/>
        <v>362416</v>
      </c>
      <c r="N90" s="54">
        <f>N91</f>
        <v>362416</v>
      </c>
      <c r="O90" s="55"/>
      <c r="P90" s="55"/>
      <c r="Q90" s="48">
        <f t="shared" si="1"/>
        <v>362416</v>
      </c>
      <c r="R90" s="54"/>
      <c r="S90" s="49"/>
    </row>
    <row r="91" spans="1:19" s="2" customFormat="1" ht="87" customHeight="1">
      <c r="A91" s="100" t="s">
        <v>82</v>
      </c>
      <c r="B91" s="100"/>
      <c r="C91" s="100"/>
      <c r="D91" s="27"/>
      <c r="E91" s="24" t="s">
        <v>1</v>
      </c>
      <c r="F91" s="22" t="s">
        <v>114</v>
      </c>
      <c r="G91" s="102">
        <v>26001</v>
      </c>
      <c r="H91" s="102"/>
      <c r="I91" s="102" t="s">
        <v>115</v>
      </c>
      <c r="J91" s="102"/>
      <c r="K91" s="25" t="s">
        <v>83</v>
      </c>
      <c r="L91" s="80">
        <v>362416</v>
      </c>
      <c r="M91" s="28">
        <v>362416</v>
      </c>
      <c r="N91" s="28">
        <v>362416</v>
      </c>
      <c r="O91" s="29"/>
      <c r="P91" s="29"/>
      <c r="Q91" s="48">
        <v>362416</v>
      </c>
      <c r="R91" s="54"/>
      <c r="S91" s="49"/>
    </row>
    <row r="92" spans="1:19" s="2" customFormat="1" ht="20.25" customHeight="1">
      <c r="A92" s="106"/>
      <c r="B92" s="107"/>
      <c r="C92" s="108"/>
      <c r="D92" s="27"/>
      <c r="E92" s="50">
        <v>951</v>
      </c>
      <c r="F92" s="52" t="s">
        <v>167</v>
      </c>
      <c r="G92" s="109" t="s">
        <v>151</v>
      </c>
      <c r="H92" s="109"/>
      <c r="I92" s="109" t="s">
        <v>151</v>
      </c>
      <c r="J92" s="109"/>
      <c r="K92" s="53" t="s">
        <v>153</v>
      </c>
      <c r="L92" s="92">
        <f>L93+L94+L95+L96+L97+L98</f>
        <v>1434466.1099999999</v>
      </c>
      <c r="M92" s="28">
        <f t="shared" si="2"/>
        <v>1434466.1099999999</v>
      </c>
      <c r="N92" s="54">
        <f>N93+N94+N95+N96+N97+N98</f>
        <v>1374163.98</v>
      </c>
      <c r="O92" s="55"/>
      <c r="P92" s="55"/>
      <c r="Q92" s="48">
        <f t="shared" si="1"/>
        <v>1374163.98</v>
      </c>
      <c r="R92" s="54">
        <f>R93+R94+R95+R96+R97+R98</f>
        <v>60302.130000000005</v>
      </c>
      <c r="S92" s="49">
        <f>S93+S94+S95+S96+S97+S98</f>
        <v>60302.130000000005</v>
      </c>
    </row>
    <row r="93" spans="1:19" s="2" customFormat="1" ht="171" customHeight="1">
      <c r="A93" s="100" t="s">
        <v>116</v>
      </c>
      <c r="B93" s="100"/>
      <c r="C93" s="100"/>
      <c r="D93" s="27"/>
      <c r="E93" s="24" t="s">
        <v>1</v>
      </c>
      <c r="F93" s="22" t="s">
        <v>117</v>
      </c>
      <c r="G93" s="102" t="s">
        <v>118</v>
      </c>
      <c r="H93" s="102"/>
      <c r="I93" s="102" t="s">
        <v>119</v>
      </c>
      <c r="J93" s="102"/>
      <c r="K93" s="25" t="s">
        <v>120</v>
      </c>
      <c r="L93" s="28">
        <v>14686.56</v>
      </c>
      <c r="M93" s="28">
        <v>14686.56</v>
      </c>
      <c r="N93" s="28">
        <v>14686.56</v>
      </c>
      <c r="O93" s="29"/>
      <c r="P93" s="29"/>
      <c r="Q93" s="48">
        <v>14686.56</v>
      </c>
      <c r="R93" s="54"/>
      <c r="S93" s="49"/>
    </row>
    <row r="94" spans="1:19" s="2" customFormat="1" ht="87" customHeight="1">
      <c r="A94" s="100" t="s">
        <v>82</v>
      </c>
      <c r="B94" s="100"/>
      <c r="C94" s="100"/>
      <c r="D94" s="27"/>
      <c r="E94" s="24" t="s">
        <v>1</v>
      </c>
      <c r="F94" s="22" t="s">
        <v>117</v>
      </c>
      <c r="G94" s="102" t="s">
        <v>121</v>
      </c>
      <c r="H94" s="102"/>
      <c r="I94" s="102" t="s">
        <v>122</v>
      </c>
      <c r="J94" s="102"/>
      <c r="K94" s="25" t="s">
        <v>83</v>
      </c>
      <c r="L94" s="28">
        <v>523584.4</v>
      </c>
      <c r="M94" s="28">
        <v>523584.4</v>
      </c>
      <c r="N94" s="28">
        <v>484584.4</v>
      </c>
      <c r="O94" s="29"/>
      <c r="P94" s="29"/>
      <c r="Q94" s="48">
        <v>484584.4</v>
      </c>
      <c r="R94" s="30">
        <v>39000</v>
      </c>
      <c r="S94" s="49">
        <v>39000</v>
      </c>
    </row>
    <row r="95" spans="1:19" s="2" customFormat="1" ht="81.75" customHeight="1">
      <c r="A95" s="100" t="s">
        <v>82</v>
      </c>
      <c r="B95" s="100"/>
      <c r="C95" s="100"/>
      <c r="D95" s="27"/>
      <c r="E95" s="24" t="s">
        <v>1</v>
      </c>
      <c r="F95" s="22" t="s">
        <v>117</v>
      </c>
      <c r="G95" s="102" t="s">
        <v>123</v>
      </c>
      <c r="H95" s="102"/>
      <c r="I95" s="102" t="s">
        <v>122</v>
      </c>
      <c r="J95" s="102"/>
      <c r="K95" s="25" t="s">
        <v>83</v>
      </c>
      <c r="L95" s="28">
        <v>414724</v>
      </c>
      <c r="M95" s="28">
        <v>414724</v>
      </c>
      <c r="N95" s="28">
        <v>414724</v>
      </c>
      <c r="O95" s="29"/>
      <c r="P95" s="29"/>
      <c r="Q95" s="48">
        <v>414724</v>
      </c>
      <c r="R95" s="28"/>
      <c r="S95" s="49"/>
    </row>
    <row r="96" spans="1:19" s="2" customFormat="1" ht="81.75" customHeight="1">
      <c r="A96" s="100" t="s">
        <v>82</v>
      </c>
      <c r="B96" s="100"/>
      <c r="C96" s="100"/>
      <c r="D96" s="27"/>
      <c r="E96" s="24" t="s">
        <v>1</v>
      </c>
      <c r="F96" s="22" t="s">
        <v>117</v>
      </c>
      <c r="G96" s="102" t="s">
        <v>124</v>
      </c>
      <c r="H96" s="102"/>
      <c r="I96" s="102" t="s">
        <v>125</v>
      </c>
      <c r="J96" s="102"/>
      <c r="K96" s="25" t="s">
        <v>83</v>
      </c>
      <c r="L96" s="28">
        <v>119300</v>
      </c>
      <c r="M96" s="28">
        <v>119300</v>
      </c>
      <c r="N96" s="28">
        <v>119300</v>
      </c>
      <c r="O96" s="29"/>
      <c r="P96" s="29"/>
      <c r="Q96" s="48">
        <v>119300</v>
      </c>
      <c r="R96" s="30"/>
      <c r="S96" s="49"/>
    </row>
    <row r="97" spans="1:19" s="2" customFormat="1" ht="81.75" customHeight="1">
      <c r="A97" s="100" t="s">
        <v>82</v>
      </c>
      <c r="B97" s="100"/>
      <c r="C97" s="100"/>
      <c r="D97" s="27"/>
      <c r="E97" s="24" t="s">
        <v>1</v>
      </c>
      <c r="F97" s="22" t="s">
        <v>117</v>
      </c>
      <c r="G97" s="102" t="s">
        <v>126</v>
      </c>
      <c r="H97" s="102"/>
      <c r="I97" s="102" t="s">
        <v>127</v>
      </c>
      <c r="J97" s="102"/>
      <c r="K97" s="25" t="s">
        <v>83</v>
      </c>
      <c r="L97" s="28">
        <v>256871.15</v>
      </c>
      <c r="M97" s="28">
        <v>256871.15</v>
      </c>
      <c r="N97" s="28">
        <v>235569.02</v>
      </c>
      <c r="O97" s="29"/>
      <c r="P97" s="29"/>
      <c r="Q97" s="48">
        <v>235569.02</v>
      </c>
      <c r="R97" s="30">
        <v>21302.13</v>
      </c>
      <c r="S97" s="49">
        <v>21302.13</v>
      </c>
    </row>
    <row r="98" spans="1:19" s="2" customFormat="1" ht="82.5" customHeight="1">
      <c r="A98" s="100" t="s">
        <v>82</v>
      </c>
      <c r="B98" s="100"/>
      <c r="C98" s="100"/>
      <c r="D98" s="27"/>
      <c r="E98" s="24" t="s">
        <v>1</v>
      </c>
      <c r="F98" s="22" t="s">
        <v>117</v>
      </c>
      <c r="G98" s="102">
        <v>99000</v>
      </c>
      <c r="H98" s="102"/>
      <c r="I98" s="102" t="s">
        <v>127</v>
      </c>
      <c r="J98" s="102"/>
      <c r="K98" s="25">
        <v>244</v>
      </c>
      <c r="L98" s="30">
        <v>105300</v>
      </c>
      <c r="M98" s="28">
        <v>105300</v>
      </c>
      <c r="N98" s="30">
        <v>105300</v>
      </c>
      <c r="O98" s="29"/>
      <c r="P98" s="29"/>
      <c r="Q98" s="48">
        <v>105300</v>
      </c>
      <c r="R98" s="29"/>
      <c r="S98" s="49"/>
    </row>
    <row r="99" spans="1:19" s="2" customFormat="1" ht="16.5" customHeight="1">
      <c r="A99" s="106"/>
      <c r="B99" s="107"/>
      <c r="C99" s="108"/>
      <c r="D99" s="27"/>
      <c r="E99" s="58">
        <v>951</v>
      </c>
      <c r="F99" s="60" t="s">
        <v>168</v>
      </c>
      <c r="G99" s="138" t="s">
        <v>151</v>
      </c>
      <c r="H99" s="138"/>
      <c r="I99" s="138" t="s">
        <v>151</v>
      </c>
      <c r="J99" s="138"/>
      <c r="K99" s="61" t="s">
        <v>153</v>
      </c>
      <c r="L99" s="95">
        <f>L100</f>
        <v>25000</v>
      </c>
      <c r="M99" s="80">
        <f t="shared" si="2"/>
        <v>25000</v>
      </c>
      <c r="N99" s="95">
        <f>N101</f>
        <v>25000</v>
      </c>
      <c r="O99" s="96"/>
      <c r="P99" s="96"/>
      <c r="Q99" s="97">
        <f t="shared" si="1"/>
        <v>25000</v>
      </c>
      <c r="R99" s="98"/>
      <c r="S99" s="91"/>
    </row>
    <row r="100" spans="1:19" s="2" customFormat="1" ht="20.25" customHeight="1">
      <c r="A100" s="106"/>
      <c r="B100" s="107"/>
      <c r="C100" s="108"/>
      <c r="D100" s="27"/>
      <c r="E100" s="50">
        <v>951</v>
      </c>
      <c r="F100" s="52" t="s">
        <v>169</v>
      </c>
      <c r="G100" s="109" t="s">
        <v>151</v>
      </c>
      <c r="H100" s="109"/>
      <c r="I100" s="109" t="s">
        <v>151</v>
      </c>
      <c r="J100" s="109"/>
      <c r="K100" s="53" t="s">
        <v>153</v>
      </c>
      <c r="L100" s="92">
        <f>L101</f>
        <v>25000</v>
      </c>
      <c r="M100" s="80">
        <f t="shared" si="2"/>
        <v>25000</v>
      </c>
      <c r="N100" s="92">
        <f>N101</f>
        <v>25000</v>
      </c>
      <c r="O100" s="93"/>
      <c r="P100" s="93"/>
      <c r="Q100" s="86">
        <f t="shared" si="1"/>
        <v>25000</v>
      </c>
      <c r="R100" s="94"/>
      <c r="S100" s="91"/>
    </row>
    <row r="101" spans="1:19" s="2" customFormat="1" ht="84" customHeight="1">
      <c r="A101" s="100" t="s">
        <v>82</v>
      </c>
      <c r="B101" s="100"/>
      <c r="C101" s="100"/>
      <c r="D101" s="27"/>
      <c r="E101" s="24" t="s">
        <v>1</v>
      </c>
      <c r="F101" s="22" t="s">
        <v>128</v>
      </c>
      <c r="G101" s="102" t="s">
        <v>129</v>
      </c>
      <c r="H101" s="102"/>
      <c r="I101" s="102" t="s">
        <v>130</v>
      </c>
      <c r="J101" s="102"/>
      <c r="K101" s="25" t="s">
        <v>83</v>
      </c>
      <c r="L101" s="80">
        <v>25000</v>
      </c>
      <c r="M101" s="80">
        <f t="shared" si="2"/>
        <v>25000</v>
      </c>
      <c r="N101" s="80">
        <v>25000</v>
      </c>
      <c r="O101" s="90"/>
      <c r="P101" s="90"/>
      <c r="Q101" s="86">
        <f t="shared" si="1"/>
        <v>25000</v>
      </c>
      <c r="R101" s="82"/>
      <c r="S101" s="91"/>
    </row>
    <row r="102" spans="1:19" s="2" customFormat="1" ht="15" customHeight="1">
      <c r="A102" s="106"/>
      <c r="B102" s="107"/>
      <c r="C102" s="108"/>
      <c r="D102" s="27"/>
      <c r="E102" s="69">
        <v>951</v>
      </c>
      <c r="F102" s="70" t="s">
        <v>171</v>
      </c>
      <c r="G102" s="139" t="s">
        <v>151</v>
      </c>
      <c r="H102" s="139"/>
      <c r="I102" s="139" t="s">
        <v>151</v>
      </c>
      <c r="J102" s="139"/>
      <c r="K102" s="71" t="s">
        <v>153</v>
      </c>
      <c r="L102" s="95">
        <f>+L110+L103</f>
        <v>2409941.0499999998</v>
      </c>
      <c r="M102" s="80">
        <f t="shared" si="2"/>
        <v>2409941.0499999998</v>
      </c>
      <c r="N102" s="95">
        <v>2392077.83</v>
      </c>
      <c r="O102" s="96"/>
      <c r="P102" s="96"/>
      <c r="Q102" s="97">
        <f t="shared" si="1"/>
        <v>2392077.83</v>
      </c>
      <c r="R102" s="96">
        <v>17863.22</v>
      </c>
      <c r="S102" s="91">
        <f t="shared" ref="S102:S109" si="3">R102</f>
        <v>17863.22</v>
      </c>
    </row>
    <row r="103" spans="1:19" s="2" customFormat="1" ht="19.5" customHeight="1">
      <c r="A103" s="106"/>
      <c r="B103" s="107"/>
      <c r="C103" s="108"/>
      <c r="D103" s="27"/>
      <c r="E103" s="50">
        <v>951</v>
      </c>
      <c r="F103" s="52" t="s">
        <v>172</v>
      </c>
      <c r="G103" s="109" t="s">
        <v>151</v>
      </c>
      <c r="H103" s="109"/>
      <c r="I103" s="109" t="s">
        <v>151</v>
      </c>
      <c r="J103" s="109"/>
      <c r="K103" s="53" t="s">
        <v>153</v>
      </c>
      <c r="L103" s="92">
        <f>L104+L105+L106+L107+L108+L109</f>
        <v>2404941.0499999998</v>
      </c>
      <c r="M103" s="80">
        <f t="shared" si="2"/>
        <v>2404941.0499999998</v>
      </c>
      <c r="N103" s="92">
        <f>N104+N105+N106+N107+N108+N109</f>
        <v>2387077.83</v>
      </c>
      <c r="O103" s="93"/>
      <c r="P103" s="93"/>
      <c r="Q103" s="86">
        <f t="shared" si="1"/>
        <v>2387077.83</v>
      </c>
      <c r="R103" s="92">
        <f>R104+R105+R106+R107+R108+R109</f>
        <v>17863.22</v>
      </c>
      <c r="S103" s="91">
        <f t="shared" si="3"/>
        <v>17863.22</v>
      </c>
    </row>
    <row r="104" spans="1:19" s="2" customFormat="1" ht="39" customHeight="1">
      <c r="A104" s="100" t="s">
        <v>131</v>
      </c>
      <c r="B104" s="100"/>
      <c r="C104" s="100"/>
      <c r="D104" s="27"/>
      <c r="E104" s="24" t="s">
        <v>1</v>
      </c>
      <c r="F104" s="22" t="s">
        <v>132</v>
      </c>
      <c r="G104" s="102" t="s">
        <v>90</v>
      </c>
      <c r="H104" s="102"/>
      <c r="I104" s="102" t="s">
        <v>133</v>
      </c>
      <c r="J104" s="102"/>
      <c r="K104" s="25" t="s">
        <v>134</v>
      </c>
      <c r="L104" s="80">
        <v>778890</v>
      </c>
      <c r="M104" s="80">
        <f t="shared" si="2"/>
        <v>778890</v>
      </c>
      <c r="N104" s="80">
        <v>777647.56</v>
      </c>
      <c r="O104" s="90"/>
      <c r="P104" s="90"/>
      <c r="Q104" s="86">
        <f t="shared" si="1"/>
        <v>777647.56</v>
      </c>
      <c r="R104" s="80">
        <v>1242.44</v>
      </c>
      <c r="S104" s="91">
        <f t="shared" si="3"/>
        <v>1242.44</v>
      </c>
    </row>
    <row r="105" spans="1:19" s="2" customFormat="1" ht="126" customHeight="1">
      <c r="A105" s="100" t="s">
        <v>135</v>
      </c>
      <c r="B105" s="100"/>
      <c r="C105" s="100"/>
      <c r="D105" s="27"/>
      <c r="E105" s="24" t="s">
        <v>1</v>
      </c>
      <c r="F105" s="22" t="s">
        <v>132</v>
      </c>
      <c r="G105" s="102" t="s">
        <v>90</v>
      </c>
      <c r="H105" s="102"/>
      <c r="I105" s="102" t="s">
        <v>133</v>
      </c>
      <c r="J105" s="102"/>
      <c r="K105" s="25" t="s">
        <v>136</v>
      </c>
      <c r="L105" s="80">
        <v>234610</v>
      </c>
      <c r="M105" s="80">
        <v>234610</v>
      </c>
      <c r="N105" s="80">
        <v>234334.7</v>
      </c>
      <c r="O105" s="90"/>
      <c r="P105" s="90"/>
      <c r="Q105" s="86">
        <f t="shared" si="1"/>
        <v>234334.7</v>
      </c>
      <c r="R105" s="80">
        <v>275.3</v>
      </c>
      <c r="S105" s="91">
        <v>275.3</v>
      </c>
    </row>
    <row r="106" spans="1:19" s="2" customFormat="1" ht="81" customHeight="1">
      <c r="A106" s="100" t="s">
        <v>82</v>
      </c>
      <c r="B106" s="100"/>
      <c r="C106" s="100"/>
      <c r="D106" s="27"/>
      <c r="E106" s="24" t="s">
        <v>1</v>
      </c>
      <c r="F106" s="22" t="s">
        <v>132</v>
      </c>
      <c r="G106" s="102" t="s">
        <v>90</v>
      </c>
      <c r="H106" s="102"/>
      <c r="I106" s="102" t="s">
        <v>133</v>
      </c>
      <c r="J106" s="102"/>
      <c r="K106" s="25" t="s">
        <v>83</v>
      </c>
      <c r="L106" s="80">
        <v>824220.96</v>
      </c>
      <c r="M106" s="80">
        <f t="shared" si="2"/>
        <v>824220.96</v>
      </c>
      <c r="N106" s="80">
        <v>822220.96</v>
      </c>
      <c r="O106" s="90"/>
      <c r="P106" s="90"/>
      <c r="Q106" s="86">
        <f t="shared" si="1"/>
        <v>822220.96</v>
      </c>
      <c r="R106" s="80">
        <v>2000</v>
      </c>
      <c r="S106" s="91">
        <f t="shared" si="3"/>
        <v>2000</v>
      </c>
    </row>
    <row r="107" spans="1:19" s="2" customFormat="1" ht="42.75" customHeight="1">
      <c r="A107" s="100" t="s">
        <v>131</v>
      </c>
      <c r="B107" s="100"/>
      <c r="C107" s="100"/>
      <c r="D107" s="27"/>
      <c r="E107" s="24" t="s">
        <v>1</v>
      </c>
      <c r="F107" s="22" t="s">
        <v>132</v>
      </c>
      <c r="G107" s="102" t="s">
        <v>90</v>
      </c>
      <c r="H107" s="102"/>
      <c r="I107" s="102" t="s">
        <v>137</v>
      </c>
      <c r="J107" s="102"/>
      <c r="K107" s="25" t="s">
        <v>134</v>
      </c>
      <c r="L107" s="80">
        <v>344100</v>
      </c>
      <c r="M107" s="80">
        <f t="shared" si="2"/>
        <v>344100</v>
      </c>
      <c r="N107" s="80">
        <v>342791.48</v>
      </c>
      <c r="O107" s="90"/>
      <c r="P107" s="90"/>
      <c r="Q107" s="86">
        <f t="shared" si="1"/>
        <v>342791.48</v>
      </c>
      <c r="R107" s="82">
        <v>1308.52</v>
      </c>
      <c r="S107" s="91">
        <f t="shared" si="3"/>
        <v>1308.52</v>
      </c>
    </row>
    <row r="108" spans="1:19" s="2" customFormat="1" ht="130.5" customHeight="1">
      <c r="A108" s="100" t="s">
        <v>135</v>
      </c>
      <c r="B108" s="100"/>
      <c r="C108" s="100"/>
      <c r="D108" s="27"/>
      <c r="E108" s="24" t="s">
        <v>1</v>
      </c>
      <c r="F108" s="22" t="s">
        <v>132</v>
      </c>
      <c r="G108" s="102" t="s">
        <v>90</v>
      </c>
      <c r="H108" s="102"/>
      <c r="I108" s="102" t="s">
        <v>137</v>
      </c>
      <c r="J108" s="102"/>
      <c r="K108" s="25" t="s">
        <v>136</v>
      </c>
      <c r="L108" s="80">
        <v>103600</v>
      </c>
      <c r="M108" s="80">
        <f t="shared" si="2"/>
        <v>103600</v>
      </c>
      <c r="N108" s="80">
        <v>103234.77</v>
      </c>
      <c r="O108" s="90"/>
      <c r="P108" s="90"/>
      <c r="Q108" s="86">
        <f t="shared" si="1"/>
        <v>103234.77</v>
      </c>
      <c r="R108" s="82">
        <v>365.23</v>
      </c>
      <c r="S108" s="91">
        <f t="shared" si="3"/>
        <v>365.23</v>
      </c>
    </row>
    <row r="109" spans="1:19" s="2" customFormat="1" ht="79.5" customHeight="1">
      <c r="A109" s="100" t="s">
        <v>82</v>
      </c>
      <c r="B109" s="100"/>
      <c r="C109" s="100"/>
      <c r="D109" s="27"/>
      <c r="E109" s="24" t="s">
        <v>1</v>
      </c>
      <c r="F109" s="22" t="s">
        <v>132</v>
      </c>
      <c r="G109" s="102" t="s">
        <v>90</v>
      </c>
      <c r="H109" s="102"/>
      <c r="I109" s="102" t="s">
        <v>137</v>
      </c>
      <c r="J109" s="102"/>
      <c r="K109" s="25" t="s">
        <v>83</v>
      </c>
      <c r="L109" s="80">
        <v>119520.09</v>
      </c>
      <c r="M109" s="80">
        <f t="shared" si="2"/>
        <v>119520.09</v>
      </c>
      <c r="N109" s="80">
        <v>106848.36</v>
      </c>
      <c r="O109" s="90"/>
      <c r="P109" s="90"/>
      <c r="Q109" s="86">
        <f t="shared" si="1"/>
        <v>106848.36</v>
      </c>
      <c r="R109" s="80">
        <v>12671.73</v>
      </c>
      <c r="S109" s="91">
        <f t="shared" si="3"/>
        <v>12671.73</v>
      </c>
    </row>
    <row r="110" spans="1:19" s="2" customFormat="1" ht="15.75" customHeight="1">
      <c r="A110" s="106"/>
      <c r="B110" s="107"/>
      <c r="C110" s="108"/>
      <c r="D110" s="27"/>
      <c r="E110" s="50">
        <v>951</v>
      </c>
      <c r="F110" s="52" t="s">
        <v>173</v>
      </c>
      <c r="G110" s="109" t="s">
        <v>151</v>
      </c>
      <c r="H110" s="109"/>
      <c r="I110" s="109" t="s">
        <v>151</v>
      </c>
      <c r="J110" s="109"/>
      <c r="K110" s="53" t="s">
        <v>153</v>
      </c>
      <c r="L110" s="92">
        <f>L111</f>
        <v>5000</v>
      </c>
      <c r="M110" s="80">
        <f t="shared" si="2"/>
        <v>5000</v>
      </c>
      <c r="N110" s="92">
        <v>5000</v>
      </c>
      <c r="O110" s="93"/>
      <c r="P110" s="93"/>
      <c r="Q110" s="86">
        <f t="shared" si="1"/>
        <v>5000</v>
      </c>
      <c r="R110" s="92"/>
      <c r="S110" s="91"/>
    </row>
    <row r="111" spans="1:19" s="2" customFormat="1" ht="78" customHeight="1">
      <c r="A111" s="100" t="s">
        <v>82</v>
      </c>
      <c r="B111" s="100"/>
      <c r="C111" s="100"/>
      <c r="D111" s="27"/>
      <c r="E111" s="24" t="s">
        <v>1</v>
      </c>
      <c r="F111" s="22" t="s">
        <v>138</v>
      </c>
      <c r="G111" s="102" t="s">
        <v>139</v>
      </c>
      <c r="H111" s="102"/>
      <c r="I111" s="102" t="s">
        <v>140</v>
      </c>
      <c r="J111" s="102"/>
      <c r="K111" s="25" t="s">
        <v>83</v>
      </c>
      <c r="L111" s="80">
        <v>5000</v>
      </c>
      <c r="M111" s="80">
        <f t="shared" si="2"/>
        <v>5000</v>
      </c>
      <c r="N111" s="80">
        <v>5000</v>
      </c>
      <c r="O111" s="90"/>
      <c r="P111" s="90"/>
      <c r="Q111" s="86">
        <f t="shared" si="1"/>
        <v>5000</v>
      </c>
      <c r="R111" s="82"/>
      <c r="S111" s="91"/>
    </row>
    <row r="112" spans="1:19" s="2" customFormat="1" ht="15.75" customHeight="1">
      <c r="A112" s="106"/>
      <c r="B112" s="107"/>
      <c r="C112" s="108"/>
      <c r="D112" s="27"/>
      <c r="E112" s="69">
        <v>951</v>
      </c>
      <c r="F112" s="70">
        <v>1000</v>
      </c>
      <c r="G112" s="139" t="s">
        <v>151</v>
      </c>
      <c r="H112" s="139"/>
      <c r="I112" s="139" t="s">
        <v>151</v>
      </c>
      <c r="J112" s="139"/>
      <c r="K112" s="71" t="s">
        <v>153</v>
      </c>
      <c r="L112" s="95">
        <f>L113+L115</f>
        <v>88019</v>
      </c>
      <c r="M112" s="80">
        <f t="shared" si="2"/>
        <v>88019</v>
      </c>
      <c r="N112" s="95">
        <f>N113+N115</f>
        <v>88018.52</v>
      </c>
      <c r="O112" s="96"/>
      <c r="P112" s="96"/>
      <c r="Q112" s="97">
        <f t="shared" si="1"/>
        <v>88018.52</v>
      </c>
      <c r="R112" s="98">
        <f>R114</f>
        <v>0.48</v>
      </c>
      <c r="S112" s="99">
        <f>S114</f>
        <v>0.48</v>
      </c>
    </row>
    <row r="113" spans="1:19" s="2" customFormat="1" ht="15.75" customHeight="1">
      <c r="A113" s="106"/>
      <c r="B113" s="107"/>
      <c r="C113" s="108"/>
      <c r="D113" s="27"/>
      <c r="E113" s="50">
        <v>951</v>
      </c>
      <c r="F113" s="52">
        <v>1001</v>
      </c>
      <c r="G113" s="109" t="s">
        <v>151</v>
      </c>
      <c r="H113" s="109"/>
      <c r="I113" s="109" t="s">
        <v>151</v>
      </c>
      <c r="J113" s="109"/>
      <c r="K113" s="53" t="s">
        <v>153</v>
      </c>
      <c r="L113" s="92">
        <f>L114</f>
        <v>83019</v>
      </c>
      <c r="M113" s="80">
        <f t="shared" si="2"/>
        <v>83019</v>
      </c>
      <c r="N113" s="92">
        <f>N114</f>
        <v>83018.52</v>
      </c>
      <c r="O113" s="93"/>
      <c r="P113" s="93"/>
      <c r="Q113" s="86">
        <f t="shared" si="1"/>
        <v>83018.52</v>
      </c>
      <c r="R113" s="94"/>
      <c r="S113" s="91"/>
    </row>
    <row r="114" spans="1:19" s="2" customFormat="1" ht="21.95" customHeight="1">
      <c r="A114" s="100" t="s">
        <v>141</v>
      </c>
      <c r="B114" s="100"/>
      <c r="C114" s="100"/>
      <c r="D114" s="27"/>
      <c r="E114" s="24" t="s">
        <v>1</v>
      </c>
      <c r="F114" s="22" t="s">
        <v>142</v>
      </c>
      <c r="G114" s="102">
        <v>99000</v>
      </c>
      <c r="H114" s="102"/>
      <c r="I114" s="102" t="s">
        <v>143</v>
      </c>
      <c r="J114" s="102"/>
      <c r="K114" s="25" t="s">
        <v>144</v>
      </c>
      <c r="L114" s="80">
        <v>83019</v>
      </c>
      <c r="M114" s="80">
        <f t="shared" ref="M114:M122" si="4">L114</f>
        <v>83019</v>
      </c>
      <c r="N114" s="80">
        <v>83018.52</v>
      </c>
      <c r="O114" s="90"/>
      <c r="P114" s="90"/>
      <c r="Q114" s="86">
        <f t="shared" si="1"/>
        <v>83018.52</v>
      </c>
      <c r="R114" s="82">
        <v>0.48</v>
      </c>
      <c r="S114" s="91">
        <v>0.48</v>
      </c>
    </row>
    <row r="115" spans="1:19" s="2" customFormat="1" ht="21.95" customHeight="1">
      <c r="A115" s="106"/>
      <c r="B115" s="107"/>
      <c r="C115" s="108"/>
      <c r="D115" s="27"/>
      <c r="E115" s="24">
        <v>951</v>
      </c>
      <c r="F115" s="22">
        <v>1003</v>
      </c>
      <c r="G115" s="102" t="s">
        <v>151</v>
      </c>
      <c r="H115" s="102"/>
      <c r="I115" s="102" t="s">
        <v>151</v>
      </c>
      <c r="J115" s="102"/>
      <c r="K115" s="25" t="s">
        <v>153</v>
      </c>
      <c r="L115" s="80">
        <f>L116</f>
        <v>5000</v>
      </c>
      <c r="M115" s="80">
        <f t="shared" si="4"/>
        <v>5000</v>
      </c>
      <c r="N115" s="80">
        <v>5000</v>
      </c>
      <c r="O115" s="90"/>
      <c r="P115" s="90"/>
      <c r="Q115" s="86">
        <f t="shared" ref="Q115:Q121" si="5">N115</f>
        <v>5000</v>
      </c>
      <c r="R115" s="82"/>
      <c r="S115" s="91"/>
    </row>
    <row r="116" spans="1:19" s="2" customFormat="1" ht="21.95" customHeight="1">
      <c r="A116" s="106" t="s">
        <v>198</v>
      </c>
      <c r="B116" s="107"/>
      <c r="C116" s="108"/>
      <c r="D116" s="27"/>
      <c r="E116" s="24">
        <v>951</v>
      </c>
      <c r="F116" s="22">
        <v>1003</v>
      </c>
      <c r="G116" s="102">
        <v>99000</v>
      </c>
      <c r="H116" s="102"/>
      <c r="I116" s="102">
        <v>80010</v>
      </c>
      <c r="J116" s="102"/>
      <c r="K116" s="25">
        <v>360</v>
      </c>
      <c r="L116" s="80">
        <v>5000</v>
      </c>
      <c r="M116" s="80">
        <f t="shared" si="4"/>
        <v>5000</v>
      </c>
      <c r="N116" s="80">
        <v>5000</v>
      </c>
      <c r="O116" s="90"/>
      <c r="P116" s="90"/>
      <c r="Q116" s="86">
        <f t="shared" si="5"/>
        <v>5000</v>
      </c>
      <c r="R116" s="82"/>
      <c r="S116" s="91"/>
    </row>
    <row r="117" spans="1:19" s="2" customFormat="1" ht="21.95" customHeight="1">
      <c r="A117" s="106"/>
      <c r="B117" s="107"/>
      <c r="C117" s="108"/>
      <c r="D117" s="27"/>
      <c r="E117" s="69">
        <v>951</v>
      </c>
      <c r="F117" s="70">
        <v>1100</v>
      </c>
      <c r="G117" s="139" t="s">
        <v>151</v>
      </c>
      <c r="H117" s="139"/>
      <c r="I117" s="139" t="s">
        <v>151</v>
      </c>
      <c r="J117" s="139"/>
      <c r="K117" s="71" t="s">
        <v>153</v>
      </c>
      <c r="L117" s="95">
        <f>L118</f>
        <v>10000</v>
      </c>
      <c r="M117" s="80">
        <f t="shared" si="4"/>
        <v>10000</v>
      </c>
      <c r="N117" s="95">
        <f>N118</f>
        <v>10000</v>
      </c>
      <c r="O117" s="96"/>
      <c r="P117" s="96"/>
      <c r="Q117" s="97">
        <f t="shared" si="5"/>
        <v>10000</v>
      </c>
      <c r="R117" s="82"/>
      <c r="S117" s="91"/>
    </row>
    <row r="118" spans="1:19" s="2" customFormat="1" ht="21.95" customHeight="1">
      <c r="A118" s="106"/>
      <c r="B118" s="107"/>
      <c r="C118" s="108"/>
      <c r="D118" s="27"/>
      <c r="E118" s="50">
        <v>951</v>
      </c>
      <c r="F118" s="52">
        <v>1105</v>
      </c>
      <c r="G118" s="109" t="s">
        <v>151</v>
      </c>
      <c r="H118" s="109"/>
      <c r="I118" s="109" t="s">
        <v>151</v>
      </c>
      <c r="J118" s="109"/>
      <c r="K118" s="53" t="s">
        <v>153</v>
      </c>
      <c r="L118" s="92">
        <f>L119</f>
        <v>10000</v>
      </c>
      <c r="M118" s="80">
        <f t="shared" si="4"/>
        <v>10000</v>
      </c>
      <c r="N118" s="92">
        <f>N119</f>
        <v>10000</v>
      </c>
      <c r="O118" s="93"/>
      <c r="P118" s="93"/>
      <c r="Q118" s="86">
        <f t="shared" si="5"/>
        <v>10000</v>
      </c>
      <c r="R118" s="82"/>
      <c r="S118" s="91"/>
    </row>
    <row r="119" spans="1:19" s="2" customFormat="1" ht="76.5" customHeight="1">
      <c r="A119" s="100" t="s">
        <v>82</v>
      </c>
      <c r="B119" s="100"/>
      <c r="C119" s="100"/>
      <c r="D119" s="27"/>
      <c r="E119" s="24" t="s">
        <v>1</v>
      </c>
      <c r="F119" s="22" t="s">
        <v>145</v>
      </c>
      <c r="G119" s="102">
        <v>99000</v>
      </c>
      <c r="H119" s="102"/>
      <c r="I119" s="102" t="s">
        <v>146</v>
      </c>
      <c r="J119" s="102"/>
      <c r="K119" s="25" t="s">
        <v>83</v>
      </c>
      <c r="L119" s="80">
        <v>10000</v>
      </c>
      <c r="M119" s="80">
        <f t="shared" si="4"/>
        <v>10000</v>
      </c>
      <c r="N119" s="80">
        <v>10000</v>
      </c>
      <c r="O119" s="90"/>
      <c r="P119" s="90"/>
      <c r="Q119" s="86">
        <f t="shared" si="5"/>
        <v>10000</v>
      </c>
      <c r="R119" s="82"/>
      <c r="S119" s="91"/>
    </row>
    <row r="120" spans="1:19" s="2" customFormat="1" ht="16.5" customHeight="1">
      <c r="A120" s="106"/>
      <c r="B120" s="107"/>
      <c r="C120" s="108"/>
      <c r="D120" s="27"/>
      <c r="E120" s="69">
        <v>951</v>
      </c>
      <c r="F120" s="70">
        <v>1200</v>
      </c>
      <c r="G120" s="139" t="s">
        <v>151</v>
      </c>
      <c r="H120" s="139"/>
      <c r="I120" s="139" t="s">
        <v>151</v>
      </c>
      <c r="J120" s="139"/>
      <c r="K120" s="71" t="s">
        <v>153</v>
      </c>
      <c r="L120" s="95">
        <f>L121</f>
        <v>101200</v>
      </c>
      <c r="M120" s="80">
        <f t="shared" si="4"/>
        <v>101200</v>
      </c>
      <c r="N120" s="95">
        <f>N121</f>
        <v>101200</v>
      </c>
      <c r="O120" s="96"/>
      <c r="P120" s="96"/>
      <c r="Q120" s="97">
        <f t="shared" si="5"/>
        <v>101200</v>
      </c>
      <c r="R120" s="98"/>
      <c r="S120" s="91"/>
    </row>
    <row r="121" spans="1:19" s="2" customFormat="1" ht="16.5" customHeight="1">
      <c r="A121" s="106"/>
      <c r="B121" s="107"/>
      <c r="C121" s="108"/>
      <c r="D121" s="27"/>
      <c r="E121" s="50">
        <v>951</v>
      </c>
      <c r="F121" s="52">
        <v>1204</v>
      </c>
      <c r="G121" s="109" t="s">
        <v>151</v>
      </c>
      <c r="H121" s="109"/>
      <c r="I121" s="109" t="s">
        <v>151</v>
      </c>
      <c r="J121" s="109"/>
      <c r="K121" s="53" t="s">
        <v>153</v>
      </c>
      <c r="L121" s="92">
        <f>L122</f>
        <v>101200</v>
      </c>
      <c r="M121" s="80">
        <f t="shared" si="4"/>
        <v>101200</v>
      </c>
      <c r="N121" s="92">
        <f>N122</f>
        <v>101200</v>
      </c>
      <c r="O121" s="93"/>
      <c r="P121" s="93"/>
      <c r="Q121" s="86">
        <f t="shared" si="5"/>
        <v>101200</v>
      </c>
      <c r="R121" s="94"/>
      <c r="S121" s="91"/>
    </row>
    <row r="122" spans="1:19" s="2" customFormat="1" ht="78.75" customHeight="1" thickBot="1">
      <c r="A122" s="100" t="s">
        <v>82</v>
      </c>
      <c r="B122" s="100"/>
      <c r="C122" s="100"/>
      <c r="D122" s="27"/>
      <c r="E122" s="24" t="s">
        <v>1</v>
      </c>
      <c r="F122" s="22" t="s">
        <v>147</v>
      </c>
      <c r="G122" s="102" t="s">
        <v>90</v>
      </c>
      <c r="H122" s="102"/>
      <c r="I122" s="102" t="s">
        <v>148</v>
      </c>
      <c r="J122" s="102"/>
      <c r="K122" s="25" t="s">
        <v>83</v>
      </c>
      <c r="L122" s="28">
        <v>101200</v>
      </c>
      <c r="M122" s="28">
        <f t="shared" si="4"/>
        <v>101200</v>
      </c>
      <c r="N122" s="28">
        <v>101200</v>
      </c>
      <c r="O122" s="29"/>
      <c r="P122" s="29"/>
      <c r="Q122" s="48">
        <v>101200</v>
      </c>
      <c r="R122" s="30"/>
      <c r="S122" s="49"/>
    </row>
    <row r="123" spans="1:19" s="2" customFormat="1" ht="52.5" customHeight="1">
      <c r="A123" s="140" t="s">
        <v>149</v>
      </c>
      <c r="B123" s="140"/>
      <c r="C123" s="140"/>
      <c r="D123" s="72" t="s">
        <v>150</v>
      </c>
      <c r="E123" s="141" t="s">
        <v>24</v>
      </c>
      <c r="F123" s="141"/>
      <c r="G123" s="141"/>
      <c r="H123" s="141"/>
      <c r="I123" s="141"/>
      <c r="J123" s="141"/>
      <c r="K123" s="141"/>
      <c r="L123" s="12" t="s">
        <v>24</v>
      </c>
      <c r="M123" s="12" t="s">
        <v>24</v>
      </c>
      <c r="N123" s="13">
        <v>-468868</v>
      </c>
      <c r="O123" s="14">
        <v>0</v>
      </c>
      <c r="P123" s="14">
        <v>0</v>
      </c>
      <c r="Q123" s="13">
        <v>-468868</v>
      </c>
      <c r="R123" s="12" t="s">
        <v>24</v>
      </c>
      <c r="S123" s="73" t="s">
        <v>24</v>
      </c>
    </row>
    <row r="124" spans="1:19" s="1" customFormat="1" ht="11.1" customHeight="1">
      <c r="A124" s="142" t="s">
        <v>0</v>
      </c>
      <c r="B124" s="142"/>
      <c r="C124" s="142"/>
      <c r="D124" s="31"/>
      <c r="E124" s="136"/>
      <c r="F124" s="136"/>
      <c r="G124" s="136"/>
      <c r="H124" s="136"/>
      <c r="I124" s="136"/>
      <c r="J124" s="136"/>
      <c r="K124" s="136"/>
      <c r="L124" s="31"/>
      <c r="M124" s="31"/>
      <c r="N124" s="31"/>
      <c r="O124" s="31"/>
      <c r="P124" s="31"/>
      <c r="Q124" s="31"/>
      <c r="R124" s="31"/>
      <c r="S124" s="31"/>
    </row>
    <row r="125" spans="1:19" ht="60" customHeight="1">
      <c r="A125" s="4" t="s">
        <v>0</v>
      </c>
      <c r="B125" s="4"/>
      <c r="C125" s="4"/>
      <c r="D125" s="4"/>
      <c r="E125" s="4"/>
      <c r="F125" s="4"/>
      <c r="G125" s="4"/>
      <c r="H125" s="4"/>
      <c r="I125" s="4"/>
      <c r="J125" s="4"/>
      <c r="K125" s="4" t="s">
        <v>0</v>
      </c>
      <c r="L125" s="4"/>
      <c r="M125" s="4"/>
      <c r="N125" s="4"/>
      <c r="O125" s="4"/>
      <c r="P125" s="4"/>
      <c r="Q125" s="4"/>
      <c r="R125" s="4"/>
      <c r="S125" s="4"/>
    </row>
    <row r="126" spans="1:19" ht="11.1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 t="s">
        <v>189</v>
      </c>
      <c r="R126" s="4"/>
      <c r="S126" s="4"/>
    </row>
    <row r="127" spans="1:19" ht="11.45" customHeight="1">
      <c r="A127" s="115" t="s">
        <v>174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4"/>
      <c r="S127" s="4"/>
    </row>
    <row r="128" spans="1:19" ht="11.4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1.45" customHeight="1">
      <c r="A129" s="116" t="s">
        <v>2</v>
      </c>
      <c r="B129" s="116"/>
      <c r="C129" s="116"/>
      <c r="D129" s="120" t="s">
        <v>3</v>
      </c>
      <c r="E129" s="122" t="s">
        <v>64</v>
      </c>
      <c r="F129" s="122"/>
      <c r="G129" s="122"/>
      <c r="H129" s="122"/>
      <c r="I129" s="122"/>
      <c r="J129" s="122"/>
      <c r="K129" s="122"/>
      <c r="L129" s="120" t="s">
        <v>5</v>
      </c>
      <c r="M129" s="120" t="s">
        <v>65</v>
      </c>
      <c r="N129" s="125" t="s">
        <v>6</v>
      </c>
      <c r="O129" s="125"/>
      <c r="P129" s="125"/>
      <c r="Q129" s="125"/>
      <c r="R129" s="4"/>
      <c r="S129" s="4"/>
    </row>
    <row r="130" spans="1:19" ht="49.5" customHeight="1">
      <c r="A130" s="117"/>
      <c r="B130" s="118"/>
      <c r="C130" s="119"/>
      <c r="D130" s="121"/>
      <c r="E130" s="123"/>
      <c r="F130" s="124"/>
      <c r="G130" s="124"/>
      <c r="H130" s="124"/>
      <c r="I130" s="124"/>
      <c r="J130" s="124"/>
      <c r="K130" s="124"/>
      <c r="L130" s="121"/>
      <c r="M130" s="121"/>
      <c r="N130" s="6" t="s">
        <v>8</v>
      </c>
      <c r="O130" s="6" t="s">
        <v>9</v>
      </c>
      <c r="P130" s="6" t="s">
        <v>10</v>
      </c>
      <c r="Q130" s="6" t="s">
        <v>11</v>
      </c>
      <c r="R130" s="4"/>
      <c r="S130" s="4"/>
    </row>
    <row r="131" spans="1:19" ht="17.25" customHeight="1" thickBot="1">
      <c r="A131" s="129" t="s">
        <v>13</v>
      </c>
      <c r="B131" s="129"/>
      <c r="C131" s="129"/>
      <c r="D131" s="9" t="s">
        <v>14</v>
      </c>
      <c r="E131" s="130" t="s">
        <v>15</v>
      </c>
      <c r="F131" s="130"/>
      <c r="G131" s="130"/>
      <c r="H131" s="130"/>
      <c r="I131" s="130"/>
      <c r="J131" s="130"/>
      <c r="K131" s="130"/>
      <c r="L131" s="9" t="s">
        <v>16</v>
      </c>
      <c r="M131" s="9" t="s">
        <v>17</v>
      </c>
      <c r="N131" s="9" t="s">
        <v>18</v>
      </c>
      <c r="O131" s="9" t="s">
        <v>19</v>
      </c>
      <c r="P131" s="9" t="s">
        <v>20</v>
      </c>
      <c r="Q131" s="9" t="s">
        <v>21</v>
      </c>
      <c r="R131" s="4"/>
      <c r="S131" s="4"/>
    </row>
    <row r="132" spans="1:19" ht="16.5" customHeight="1">
      <c r="A132" s="101" t="s">
        <v>71</v>
      </c>
      <c r="B132" s="101"/>
      <c r="C132" s="101"/>
      <c r="D132" s="11" t="s">
        <v>72</v>
      </c>
      <c r="E132" s="131" t="s">
        <v>24</v>
      </c>
      <c r="F132" s="131"/>
      <c r="G132" s="131"/>
      <c r="H132" s="131"/>
      <c r="I132" s="131"/>
      <c r="J132" s="131"/>
      <c r="K132" s="131"/>
      <c r="L132" s="13">
        <v>11102785.539999999</v>
      </c>
      <c r="M132" s="13">
        <v>11102785.539999999</v>
      </c>
      <c r="N132" s="13">
        <v>10994355.18</v>
      </c>
      <c r="O132" s="14">
        <v>0</v>
      </c>
      <c r="P132" s="14">
        <v>0</v>
      </c>
      <c r="Q132" s="13">
        <v>10994355.18</v>
      </c>
      <c r="R132" s="4"/>
      <c r="S132" s="4"/>
    </row>
    <row r="133" spans="1:19" ht="24" customHeight="1" thickBot="1">
      <c r="A133" s="10" t="s">
        <v>25</v>
      </c>
      <c r="B133" s="74"/>
      <c r="C133" s="74"/>
      <c r="D133" s="32"/>
      <c r="E133" s="8"/>
      <c r="F133" s="75"/>
      <c r="G133" s="75"/>
      <c r="H133" s="75"/>
      <c r="I133" s="75"/>
      <c r="J133" s="75"/>
      <c r="K133" s="76"/>
      <c r="L133" s="77"/>
      <c r="M133" s="77"/>
      <c r="N133" s="77"/>
      <c r="O133" s="78"/>
      <c r="P133" s="78"/>
      <c r="Q133" s="77"/>
      <c r="R133" s="4"/>
      <c r="S133" s="4"/>
    </row>
    <row r="134" spans="1:19" ht="55.5" customHeight="1" thickBot="1">
      <c r="A134" s="106" t="s">
        <v>175</v>
      </c>
      <c r="B134" s="107"/>
      <c r="C134" s="108"/>
      <c r="D134" s="32"/>
      <c r="E134" s="33">
        <v>951</v>
      </c>
      <c r="F134" s="34" t="s">
        <v>152</v>
      </c>
      <c r="G134" s="133" t="s">
        <v>151</v>
      </c>
      <c r="H134" s="133"/>
      <c r="I134" s="133" t="s">
        <v>151</v>
      </c>
      <c r="J134" s="133"/>
      <c r="K134" s="35" t="s">
        <v>153</v>
      </c>
      <c r="L134" s="13">
        <v>11102785.539999999</v>
      </c>
      <c r="M134" s="13">
        <v>11102785.539999999</v>
      </c>
      <c r="N134" s="13">
        <v>10994355.18</v>
      </c>
      <c r="O134" s="37"/>
      <c r="P134" s="37"/>
      <c r="Q134" s="13">
        <v>10994355.18</v>
      </c>
      <c r="R134" s="4"/>
      <c r="S134" s="4"/>
    </row>
    <row r="135" spans="1:19" ht="99" customHeight="1">
      <c r="A135" s="140" t="s">
        <v>149</v>
      </c>
      <c r="B135" s="140"/>
      <c r="C135" s="140"/>
      <c r="D135" s="72" t="s">
        <v>150</v>
      </c>
      <c r="E135" s="141" t="s">
        <v>24</v>
      </c>
      <c r="F135" s="141"/>
      <c r="G135" s="141"/>
      <c r="H135" s="141"/>
      <c r="I135" s="141"/>
      <c r="J135" s="141"/>
      <c r="K135" s="141"/>
      <c r="L135" s="12" t="s">
        <v>24</v>
      </c>
      <c r="M135" s="12" t="s">
        <v>24</v>
      </c>
      <c r="N135" s="13">
        <v>-468868</v>
      </c>
      <c r="O135" s="14">
        <v>0</v>
      </c>
      <c r="P135" s="14">
        <v>0</v>
      </c>
      <c r="Q135" s="13">
        <v>-468868</v>
      </c>
      <c r="R135" s="4"/>
      <c r="S135" s="4"/>
    </row>
    <row r="137" spans="1:19" ht="11.4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1.4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1.4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1.4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1.4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1.4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1.4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1.4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1.4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1.4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1.4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1.4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1.4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1.4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1.4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1.4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1.4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1.4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1.4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1.4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1.4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1.4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1.4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1.4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1.4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1.4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1.4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1.4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1.4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1.4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1.4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1.4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1.4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1.4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1.4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1.4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1.4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1.4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1.4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1.4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1.4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1.4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1.4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</sheetData>
  <mergeCells count="336">
    <mergeCell ref="A135:C135"/>
    <mergeCell ref="E135:K135"/>
    <mergeCell ref="A131:C131"/>
    <mergeCell ref="E131:K131"/>
    <mergeCell ref="A132:C132"/>
    <mergeCell ref="E132:K132"/>
    <mergeCell ref="A134:C134"/>
    <mergeCell ref="G134:H134"/>
    <mergeCell ref="I134:J134"/>
    <mergeCell ref="G117:H117"/>
    <mergeCell ref="A117:C117"/>
    <mergeCell ref="A122:C122"/>
    <mergeCell ref="G122:H122"/>
    <mergeCell ref="A121:C121"/>
    <mergeCell ref="G120:H120"/>
    <mergeCell ref="A118:C118"/>
    <mergeCell ref="I119:J119"/>
    <mergeCell ref="A127:Q127"/>
    <mergeCell ref="I120:J120"/>
    <mergeCell ref="I122:J122"/>
    <mergeCell ref="G121:H121"/>
    <mergeCell ref="I121:J121"/>
    <mergeCell ref="A124:C124"/>
    <mergeCell ref="E124:K124"/>
    <mergeCell ref="A129:C130"/>
    <mergeCell ref="N129:Q129"/>
    <mergeCell ref="D129:D130"/>
    <mergeCell ref="E129:K130"/>
    <mergeCell ref="L129:L130"/>
    <mergeCell ref="M129:M130"/>
    <mergeCell ref="I106:J106"/>
    <mergeCell ref="I108:J108"/>
    <mergeCell ref="A123:C123"/>
    <mergeCell ref="E123:K123"/>
    <mergeCell ref="I118:J118"/>
    <mergeCell ref="G118:H118"/>
    <mergeCell ref="A119:C119"/>
    <mergeCell ref="G119:H119"/>
    <mergeCell ref="A120:C120"/>
    <mergeCell ref="I117:J117"/>
    <mergeCell ref="A109:C109"/>
    <mergeCell ref="I112:J112"/>
    <mergeCell ref="I111:J111"/>
    <mergeCell ref="A110:C110"/>
    <mergeCell ref="A105:C105"/>
    <mergeCell ref="G105:H105"/>
    <mergeCell ref="A112:C112"/>
    <mergeCell ref="I109:J109"/>
    <mergeCell ref="G109:H109"/>
    <mergeCell ref="G111:H111"/>
    <mergeCell ref="G116:H116"/>
    <mergeCell ref="A115:C115"/>
    <mergeCell ref="I114:J114"/>
    <mergeCell ref="A116:C116"/>
    <mergeCell ref="I116:J116"/>
    <mergeCell ref="A114:C114"/>
    <mergeCell ref="I115:J115"/>
    <mergeCell ref="G115:H115"/>
    <mergeCell ref="A103:C103"/>
    <mergeCell ref="G108:H108"/>
    <mergeCell ref="I105:J105"/>
    <mergeCell ref="A108:C108"/>
    <mergeCell ref="G107:H107"/>
    <mergeCell ref="G106:H106"/>
    <mergeCell ref="A106:C106"/>
    <mergeCell ref="A107:C107"/>
    <mergeCell ref="I104:J104"/>
    <mergeCell ref="I107:J107"/>
    <mergeCell ref="A113:C113"/>
    <mergeCell ref="I110:J110"/>
    <mergeCell ref="A111:C111"/>
    <mergeCell ref="G114:H114"/>
    <mergeCell ref="I113:J113"/>
    <mergeCell ref="G110:H110"/>
    <mergeCell ref="G113:H113"/>
    <mergeCell ref="G112:H112"/>
    <mergeCell ref="A101:C101"/>
    <mergeCell ref="A102:C102"/>
    <mergeCell ref="I103:J103"/>
    <mergeCell ref="G104:H104"/>
    <mergeCell ref="A104:C104"/>
    <mergeCell ref="I101:J101"/>
    <mergeCell ref="G101:H101"/>
    <mergeCell ref="G103:H103"/>
    <mergeCell ref="G102:H102"/>
    <mergeCell ref="I102:J102"/>
    <mergeCell ref="A97:C97"/>
    <mergeCell ref="G97:H97"/>
    <mergeCell ref="I97:J97"/>
    <mergeCell ref="A98:C98"/>
    <mergeCell ref="G98:H98"/>
    <mergeCell ref="I98:J98"/>
    <mergeCell ref="A100:C100"/>
    <mergeCell ref="I100:J100"/>
    <mergeCell ref="A99:C99"/>
    <mergeCell ref="G100:H100"/>
    <mergeCell ref="I99:J99"/>
    <mergeCell ref="G99:H99"/>
    <mergeCell ref="A80:C80"/>
    <mergeCell ref="G80:H80"/>
    <mergeCell ref="G81:H81"/>
    <mergeCell ref="G92:H92"/>
    <mergeCell ref="G91:H91"/>
    <mergeCell ref="A88:C88"/>
    <mergeCell ref="A89:C89"/>
    <mergeCell ref="I92:J92"/>
    <mergeCell ref="I86:J86"/>
    <mergeCell ref="I90:J90"/>
    <mergeCell ref="I87:J87"/>
    <mergeCell ref="I91:J91"/>
    <mergeCell ref="G89:H89"/>
    <mergeCell ref="A84:C84"/>
    <mergeCell ref="A81:C81"/>
    <mergeCell ref="I84:J84"/>
    <mergeCell ref="G83:H83"/>
    <mergeCell ref="A85:C85"/>
    <mergeCell ref="A86:C86"/>
    <mergeCell ref="A83:C83"/>
    <mergeCell ref="I83:J83"/>
    <mergeCell ref="I81:J81"/>
    <mergeCell ref="I85:J85"/>
    <mergeCell ref="A75:C75"/>
    <mergeCell ref="I78:J78"/>
    <mergeCell ref="G78:H78"/>
    <mergeCell ref="I82:J82"/>
    <mergeCell ref="A77:C77"/>
    <mergeCell ref="A79:C79"/>
    <mergeCell ref="G79:H79"/>
    <mergeCell ref="A78:C78"/>
    <mergeCell ref="G77:H77"/>
    <mergeCell ref="I80:J80"/>
    <mergeCell ref="A74:C74"/>
    <mergeCell ref="I73:J73"/>
    <mergeCell ref="A82:C82"/>
    <mergeCell ref="A76:C76"/>
    <mergeCell ref="I70:J70"/>
    <mergeCell ref="A71:C71"/>
    <mergeCell ref="G71:H71"/>
    <mergeCell ref="I71:J71"/>
    <mergeCell ref="G70:H70"/>
    <mergeCell ref="A70:C70"/>
    <mergeCell ref="I72:J72"/>
    <mergeCell ref="I79:J79"/>
    <mergeCell ref="I77:J77"/>
    <mergeCell ref="G75:H75"/>
    <mergeCell ref="I75:J75"/>
    <mergeCell ref="I76:J76"/>
    <mergeCell ref="G74:H74"/>
    <mergeCell ref="G76:H76"/>
    <mergeCell ref="G72:H72"/>
    <mergeCell ref="I74:J74"/>
    <mergeCell ref="G82:H82"/>
    <mergeCell ref="G85:H85"/>
    <mergeCell ref="I96:J96"/>
    <mergeCell ref="A95:C95"/>
    <mergeCell ref="G95:H95"/>
    <mergeCell ref="A96:C96"/>
    <mergeCell ref="G96:H96"/>
    <mergeCell ref="I95:J95"/>
    <mergeCell ref="G86:H86"/>
    <mergeCell ref="G84:H84"/>
    <mergeCell ref="A91:C91"/>
    <mergeCell ref="A90:C90"/>
    <mergeCell ref="A92:C92"/>
    <mergeCell ref="G88:H88"/>
    <mergeCell ref="G90:H90"/>
    <mergeCell ref="I94:J94"/>
    <mergeCell ref="I93:J93"/>
    <mergeCell ref="I89:J89"/>
    <mergeCell ref="I88:J88"/>
    <mergeCell ref="G93:H93"/>
    <mergeCell ref="L44:L45"/>
    <mergeCell ref="I53:J53"/>
    <mergeCell ref="M44:M45"/>
    <mergeCell ref="N44:Q44"/>
    <mergeCell ref="I48:J48"/>
    <mergeCell ref="A94:C94"/>
    <mergeCell ref="G94:H94"/>
    <mergeCell ref="A87:C87"/>
    <mergeCell ref="G87:H87"/>
    <mergeCell ref="A93:C93"/>
    <mergeCell ref="R43:S43"/>
    <mergeCell ref="I69:J69"/>
    <mergeCell ref="G53:H53"/>
    <mergeCell ref="I68:J68"/>
    <mergeCell ref="I65:J65"/>
    <mergeCell ref="I66:J66"/>
    <mergeCell ref="I57:J57"/>
    <mergeCell ref="G59:H59"/>
    <mergeCell ref="I59:J59"/>
    <mergeCell ref="R44:S44"/>
    <mergeCell ref="A27:C27"/>
    <mergeCell ref="A29:C29"/>
    <mergeCell ref="A38:C38"/>
    <mergeCell ref="A34:C34"/>
    <mergeCell ref="A32:C32"/>
    <mergeCell ref="A37:C37"/>
    <mergeCell ref="A33:C33"/>
    <mergeCell ref="A35:C35"/>
    <mergeCell ref="A36:C36"/>
    <mergeCell ref="A30:C30"/>
    <mergeCell ref="A31:C31"/>
    <mergeCell ref="F36:I36"/>
    <mergeCell ref="F31:I31"/>
    <mergeCell ref="F33:I33"/>
    <mergeCell ref="E41:J41"/>
    <mergeCell ref="E47:K47"/>
    <mergeCell ref="F37:I37"/>
    <mergeCell ref="F40:I40"/>
    <mergeCell ref="F39:I39"/>
    <mergeCell ref="F38:I38"/>
    <mergeCell ref="G73:H73"/>
    <mergeCell ref="A72:C72"/>
    <mergeCell ref="A57:C57"/>
    <mergeCell ref="A50:C50"/>
    <mergeCell ref="A69:C69"/>
    <mergeCell ref="A59:C59"/>
    <mergeCell ref="A58:C58"/>
    <mergeCell ref="G68:H68"/>
    <mergeCell ref="G67:H67"/>
    <mergeCell ref="G54:H54"/>
    <mergeCell ref="G69:H69"/>
    <mergeCell ref="A68:C68"/>
    <mergeCell ref="G64:H64"/>
    <mergeCell ref="A40:C40"/>
    <mergeCell ref="A39:C39"/>
    <mergeCell ref="F34:I34"/>
    <mergeCell ref="I58:J58"/>
    <mergeCell ref="I67:J67"/>
    <mergeCell ref="I63:J63"/>
    <mergeCell ref="I54:J54"/>
    <mergeCell ref="I50:J50"/>
    <mergeCell ref="I52:J52"/>
    <mergeCell ref="I51:J51"/>
    <mergeCell ref="A54:C54"/>
    <mergeCell ref="A55:C55"/>
    <mergeCell ref="A73:C73"/>
    <mergeCell ref="G56:H56"/>
    <mergeCell ref="G58:H58"/>
    <mergeCell ref="A67:C67"/>
    <mergeCell ref="G63:H63"/>
    <mergeCell ref="I56:J56"/>
    <mergeCell ref="F32:I32"/>
    <mergeCell ref="F35:I35"/>
    <mergeCell ref="A41:C41"/>
    <mergeCell ref="G51:H51"/>
    <mergeCell ref="A48:C48"/>
    <mergeCell ref="A42:Q42"/>
    <mergeCell ref="G48:H48"/>
    <mergeCell ref="G52:H52"/>
    <mergeCell ref="G50:H50"/>
    <mergeCell ref="A25:C25"/>
    <mergeCell ref="A23:C23"/>
    <mergeCell ref="F30:I30"/>
    <mergeCell ref="F24:I24"/>
    <mergeCell ref="F27:I27"/>
    <mergeCell ref="F29:I29"/>
    <mergeCell ref="F28:I28"/>
    <mergeCell ref="A28:C28"/>
    <mergeCell ref="F23:I23"/>
    <mergeCell ref="A26:C26"/>
    <mergeCell ref="A60:C60"/>
    <mergeCell ref="A63:C63"/>
    <mergeCell ref="I60:J60"/>
    <mergeCell ref="G60:H60"/>
    <mergeCell ref="A61:C61"/>
    <mergeCell ref="I62:J62"/>
    <mergeCell ref="G61:H61"/>
    <mergeCell ref="I61:J61"/>
    <mergeCell ref="A64:C64"/>
    <mergeCell ref="E44:K45"/>
    <mergeCell ref="A46:C46"/>
    <mergeCell ref="E46:K46"/>
    <mergeCell ref="I64:J64"/>
    <mergeCell ref="A44:C45"/>
    <mergeCell ref="D44:D45"/>
    <mergeCell ref="A51:C51"/>
    <mergeCell ref="A62:C62"/>
    <mergeCell ref="G62:H62"/>
    <mergeCell ref="A21:C21"/>
    <mergeCell ref="F21:I21"/>
    <mergeCell ref="A6:C6"/>
    <mergeCell ref="E6:K6"/>
    <mergeCell ref="E7:K7"/>
    <mergeCell ref="A9:C9"/>
    <mergeCell ref="A7:C7"/>
    <mergeCell ref="F12:I12"/>
    <mergeCell ref="A14:C14"/>
    <mergeCell ref="A11:C11"/>
    <mergeCell ref="A13:C13"/>
    <mergeCell ref="A22:C22"/>
    <mergeCell ref="F22:I22"/>
    <mergeCell ref="A20:C20"/>
    <mergeCell ref="F17:I17"/>
    <mergeCell ref="A17:C17"/>
    <mergeCell ref="A18:C18"/>
    <mergeCell ref="F16:I16"/>
    <mergeCell ref="F15:I15"/>
    <mergeCell ref="A2:Q2"/>
    <mergeCell ref="A4:C5"/>
    <mergeCell ref="D4:D5"/>
    <mergeCell ref="E4:K5"/>
    <mergeCell ref="L4:L5"/>
    <mergeCell ref="M4:P4"/>
    <mergeCell ref="F11:I11"/>
    <mergeCell ref="A15:C15"/>
    <mergeCell ref="F25:I25"/>
    <mergeCell ref="F14:I14"/>
    <mergeCell ref="A8:C8"/>
    <mergeCell ref="F8:I8"/>
    <mergeCell ref="A12:C12"/>
    <mergeCell ref="A10:C10"/>
    <mergeCell ref="F9:I9"/>
    <mergeCell ref="F19:I19"/>
    <mergeCell ref="A19:C19"/>
    <mergeCell ref="A16:C16"/>
    <mergeCell ref="A66:C66"/>
    <mergeCell ref="G66:H66"/>
    <mergeCell ref="A65:C65"/>
    <mergeCell ref="G65:H65"/>
    <mergeCell ref="A24:C24"/>
    <mergeCell ref="F10:I10"/>
    <mergeCell ref="F13:I13"/>
    <mergeCell ref="F18:I18"/>
    <mergeCell ref="F20:I20"/>
    <mergeCell ref="F26:I26"/>
    <mergeCell ref="A52:C52"/>
    <mergeCell ref="A47:C47"/>
    <mergeCell ref="G57:H57"/>
    <mergeCell ref="I55:J55"/>
    <mergeCell ref="G55:H55"/>
    <mergeCell ref="A49:C49"/>
    <mergeCell ref="G49:H49"/>
    <mergeCell ref="I49:J49"/>
    <mergeCell ref="A53:C53"/>
    <mergeCell ref="A56:C56"/>
  </mergeCells>
  <phoneticPr fontId="0" type="noConversion"/>
  <pageMargins left="0.39370078740157483" right="0.39370078740157483" top="0.78740157480314965" bottom="0.19685039370078741" header="0.78740157480314965" footer="0.19685039370078741"/>
  <pageSetup paperSize="9" scale="70" fitToHeight="0" pageOrder="overThenDown" orientation="landscape" blackAndWhite="1" r:id="rId1"/>
  <headerFooter>
    <oddHeader>&amp;R&amp;"Arial"&amp;7Форма 0503127, с. &amp;P</oddHeader>
  </headerFooter>
  <rowBreaks count="2" manualBreakCount="2">
    <brk id="41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2020-02-07T12:22:44Z</cp:lastPrinted>
  <dcterms:created xsi:type="dcterms:W3CDTF">2018-02-01T09:30:31Z</dcterms:created>
  <dcterms:modified xsi:type="dcterms:W3CDTF">2020-02-07T12:22:49Z</dcterms:modified>
</cp:coreProperties>
</file>